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7340" windowHeight="4875" activeTab="0"/>
  </bookViews>
  <sheets>
    <sheet name="19.63_2013" sheetId="1" r:id="rId1"/>
  </sheets>
  <externalReferences>
    <externalReference r:id="rId4"/>
    <externalReference r:id="rId5"/>
  </externalReferences>
  <definedNames>
    <definedName name="\a">'19.63_2013'!$F$17</definedName>
    <definedName name="_Regression_Int" localSheetId="0" hidden="1">1</definedName>
    <definedName name="A_IMPRESIÓN_IM">'19.63_2013'!$D$54:$IV$8177</definedName>
    <definedName name="_xlnm.Print_Area" localSheetId="0">'19.63_2013'!$A$1:$G$141</definedName>
    <definedName name="Imprimir_área_IM" localSheetId="0">'19.63_2013'!$A$13:$G$142</definedName>
    <definedName name="Imprimir_títulos_IM" localSheetId="0">'19.63_2013'!$12:$12</definedName>
    <definedName name="_xlnm.Print_Titles" localSheetId="0">'19.63_2013'!$12:$12</definedName>
  </definedNames>
  <calcPr fullCalcOnLoad="1"/>
</workbook>
</file>

<file path=xl/sharedStrings.xml><?xml version="1.0" encoding="utf-8"?>
<sst xmlns="http://schemas.openxmlformats.org/spreadsheetml/2006/main" count="130" uniqueCount="127">
  <si>
    <t xml:space="preserve"> S.I.D.A. (1)</t>
  </si>
  <si>
    <t>Anuario Estadístico  2013</t>
  </si>
  <si>
    <t>19.63 Perfil de la Morbilidad según Área de Procedencia, Nacional</t>
  </si>
  <si>
    <t xml:space="preserve">Enfermedad </t>
  </si>
  <si>
    <t xml:space="preserve">    Distrito  Federal</t>
  </si>
  <si>
    <t xml:space="preserve"> Entidades  Federativas</t>
  </si>
  <si>
    <t xml:space="preserve">Nacional </t>
  </si>
  <si>
    <t xml:space="preserve">     Casos </t>
  </si>
  <si>
    <t>Tasa (+)</t>
  </si>
  <si>
    <t xml:space="preserve">    Casos</t>
  </si>
  <si>
    <t xml:space="preserve">  Total                    </t>
  </si>
  <si>
    <t xml:space="preserve"> Total  Transmisibles</t>
  </si>
  <si>
    <t xml:space="preserve"> Total  no  Transmisibles</t>
  </si>
  <si>
    <t xml:space="preserve"> Enfermedades  Prevenibles  por  Vacunación</t>
  </si>
  <si>
    <t xml:space="preserve"> Difteria</t>
  </si>
  <si>
    <t xml:space="preserve"> Sarampión</t>
  </si>
  <si>
    <t xml:space="preserve"> Tosferina</t>
  </si>
  <si>
    <t xml:space="preserve"> Rubeola</t>
  </si>
  <si>
    <t xml:space="preserve"> Tuberculosis  Meníngea</t>
  </si>
  <si>
    <t xml:space="preserve"> Tétanos</t>
  </si>
  <si>
    <t xml:space="preserve">Tétanos Neonatal </t>
  </si>
  <si>
    <t xml:space="preserve">Parotiditis Infecciosa </t>
  </si>
  <si>
    <t xml:space="preserve"> Hepatitis Vírica  "B"</t>
  </si>
  <si>
    <t xml:space="preserve"> Rubeola Congénita</t>
  </si>
  <si>
    <t xml:space="preserve"> Enfermedades  Intestinales  Infecciosas  y  Parasitarias </t>
  </si>
  <si>
    <t xml:space="preserve"> Cólera</t>
  </si>
  <si>
    <t xml:space="preserve"> Amebiasis  Intestinal</t>
  </si>
  <si>
    <t xml:space="preserve"> Enterobiasis</t>
  </si>
  <si>
    <t xml:space="preserve">Ascariasis </t>
  </si>
  <si>
    <t xml:space="preserve"> Shigelosis</t>
  </si>
  <si>
    <t xml:space="preserve"> Fiebre Tifoidea</t>
  </si>
  <si>
    <t xml:space="preserve">Giardiasis  </t>
  </si>
  <si>
    <t xml:space="preserve"> Otras debidas a Protozoarios</t>
  </si>
  <si>
    <t xml:space="preserve"> Infecciones  Intestinales</t>
  </si>
  <si>
    <t xml:space="preserve"> Intoxicación Alimentaria (Bacteriana)</t>
  </si>
  <si>
    <t>Diarrea debida a Rotavirus</t>
  </si>
  <si>
    <t xml:space="preserve"> Paratifoidea y Otras Salmonelas</t>
  </si>
  <si>
    <t xml:space="preserve"> Teniasis</t>
  </si>
  <si>
    <t xml:space="preserve"> Otras Helmintiasis</t>
  </si>
  <si>
    <t xml:space="preserve">Enfermedades de las Vías Respiratorias </t>
  </si>
  <si>
    <t xml:space="preserve"> Faringitis y Amigdalitis Estreptocócicas</t>
  </si>
  <si>
    <t xml:space="preserve">Infecciones Respiratorias agudas </t>
  </si>
  <si>
    <t xml:space="preserve">Neumonías y Bronconeumonías </t>
  </si>
  <si>
    <t xml:space="preserve"> Otitis Media Aguda</t>
  </si>
  <si>
    <t xml:space="preserve">Tuberculosis Pulmonar </t>
  </si>
  <si>
    <t xml:space="preserve"> Influenza</t>
  </si>
  <si>
    <t xml:space="preserve"> Enfermedades de Transmisión Sexual </t>
  </si>
  <si>
    <t xml:space="preserve"> Candidiasis Urogenital</t>
  </si>
  <si>
    <t xml:space="preserve">Chancro Blando </t>
  </si>
  <si>
    <t xml:space="preserve">Herpes Genital </t>
  </si>
  <si>
    <t xml:space="preserve"> Infección Gonocócica Genitourinaria </t>
  </si>
  <si>
    <t xml:space="preserve">Linfogranuloma Venéreo por Climidias </t>
  </si>
  <si>
    <t xml:space="preserve">Sífilis Adquirida </t>
  </si>
  <si>
    <t xml:space="preserve">Sífilis Congénita </t>
  </si>
  <si>
    <t xml:space="preserve">Tricomoniasis Urogenital </t>
  </si>
  <si>
    <t xml:space="preserve">Virus del Papiloma </t>
  </si>
  <si>
    <t xml:space="preserve">Enfermedades Transmitidas por Vectores </t>
  </si>
  <si>
    <t xml:space="preserve">Fiebre por Dengue </t>
  </si>
  <si>
    <t xml:space="preserve">Fiebre Hemorrágica por Dengue  </t>
  </si>
  <si>
    <t xml:space="preserve">Paludismo por Plasmodium Falciparum </t>
  </si>
  <si>
    <t xml:space="preserve"> Paludismo  por Plasmodium Vivax</t>
  </si>
  <si>
    <t xml:space="preserve"> Leishmaniasis</t>
  </si>
  <si>
    <t xml:space="preserve">Enfermedad de Chagas </t>
  </si>
  <si>
    <t xml:space="preserve"> Oncocercosis</t>
  </si>
  <si>
    <t xml:space="preserve"> Zoonosis </t>
  </si>
  <si>
    <t xml:space="preserve">Brucelosis </t>
  </si>
  <si>
    <t xml:space="preserve">Cisticercosis </t>
  </si>
  <si>
    <t xml:space="preserve"> Rabia</t>
  </si>
  <si>
    <t xml:space="preserve">Leptospirosis </t>
  </si>
  <si>
    <t xml:space="preserve">Otras Enfermedades Exantemáticas </t>
  </si>
  <si>
    <t xml:space="preserve"> Varicela</t>
  </si>
  <si>
    <t xml:space="preserve">Escarlatina </t>
  </si>
  <si>
    <t xml:space="preserve">Enfermedad Febril Exantemática </t>
  </si>
  <si>
    <t xml:space="preserve"> Otras Enfermedades transmisibles</t>
  </si>
  <si>
    <t>Conjuntivitis</t>
  </si>
  <si>
    <t>Hepatitis Vírica  "A"</t>
  </si>
  <si>
    <t xml:space="preserve"> Hepatitis Vírica  "C"</t>
  </si>
  <si>
    <t xml:space="preserve"> otras Hepatitis Virales Agudas</t>
  </si>
  <si>
    <t xml:space="preserve"> Meningitis Meningococcica</t>
  </si>
  <si>
    <t xml:space="preserve"> Meningitis S/E</t>
  </si>
  <si>
    <t xml:space="preserve"> Escabiosis</t>
  </si>
  <si>
    <t xml:space="preserve">Tuberculosis Otras Formas </t>
  </si>
  <si>
    <t xml:space="preserve"> Lepra</t>
  </si>
  <si>
    <t xml:space="preserve"> Parálisis Flácida</t>
  </si>
  <si>
    <t xml:space="preserve"> Síndrome Coqueluchoide</t>
  </si>
  <si>
    <t xml:space="preserve"> Infección Asintomática por  VIH (1)</t>
  </si>
  <si>
    <t xml:space="preserve"> Conjuntivitis Mucopurulenta</t>
  </si>
  <si>
    <t xml:space="preserve">Infección de Vías Urinarias </t>
  </si>
  <si>
    <t xml:space="preserve"> Efectos Indeseables por Vacuna</t>
  </si>
  <si>
    <t xml:space="preserve"> Otras Enfermedades Transmisibles</t>
  </si>
  <si>
    <t xml:space="preserve"> No Transmisibles</t>
  </si>
  <si>
    <t xml:space="preserve"> Fiebre  Reumática  Aguda</t>
  </si>
  <si>
    <t xml:space="preserve">Hipertensión Arterial </t>
  </si>
  <si>
    <t xml:space="preserve">Bocio Endémico </t>
  </si>
  <si>
    <t xml:space="preserve">Diabetes Mellitus no Insulinodependiente (Tipo 2) </t>
  </si>
  <si>
    <t xml:space="preserve"> Enf. Isquémicas  del  Corazón</t>
  </si>
  <si>
    <t xml:space="preserve"> Enfermedades  Cerebrovasculares</t>
  </si>
  <si>
    <t xml:space="preserve"> Asma y Estado Asmático</t>
  </si>
  <si>
    <t>Intoxicación Por plaguicidas,</t>
  </si>
  <si>
    <t xml:space="preserve"> Intox. Por  Ponzoña  de  Animales</t>
  </si>
  <si>
    <t xml:space="preserve"> Intox. Por  Picadura de Alacrán </t>
  </si>
  <si>
    <t xml:space="preserve">Tumor Maligno del Cuello del Útero </t>
  </si>
  <si>
    <t xml:space="preserve"> Úlceras, Gastritis  y  Duodenitis</t>
  </si>
  <si>
    <t xml:space="preserve"> Enfermedad Alcohólica  del  Hígado</t>
  </si>
  <si>
    <t xml:space="preserve"> Intoxicación Aguda por Alcohol</t>
  </si>
  <si>
    <t xml:space="preserve"> Desnutrición Leve</t>
  </si>
  <si>
    <t xml:space="preserve"> Desnutrición Moderada </t>
  </si>
  <si>
    <t xml:space="preserve"> Desnutrición Severa </t>
  </si>
  <si>
    <t xml:space="preserve">Displasia Cervical Leve y Moderada </t>
  </si>
  <si>
    <t xml:space="preserve"> Displasia Cervical Severa y Cacu In Situ</t>
  </si>
  <si>
    <t xml:space="preserve">Tumor Maligno de Mama 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</si>
  <si>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</si>
  <si>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</si>
  <si>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</si>
  <si>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Peatón Lesionado en Accidente  </t>
  </si>
  <si>
    <t xml:space="preserve"> Accidentes de Transporte en Vehículos con Motor</t>
  </si>
  <si>
    <t xml:space="preserve"> Quemaduras</t>
  </si>
  <si>
    <t xml:space="preserve"> Mordeduras por Perro</t>
  </si>
  <si>
    <t xml:space="preserve">Mordeduras por otros Mamíferos </t>
  </si>
  <si>
    <t xml:space="preserve">Mordeduras por Serpiente </t>
  </si>
  <si>
    <t xml:space="preserve">Diabetes Mellitus  Insulinodependiente (Tipo 1) </t>
  </si>
  <si>
    <t xml:space="preserve"> Otras Enfermedades no Transmisibles</t>
  </si>
  <si>
    <t xml:space="preserve">        Fuente: Suave  Web. Informe  Semanal de  Casos  Nuevos  de  Enfermedades.</t>
  </si>
  <si>
    <t xml:space="preserve">        Departamento de Vigilancia y Control Epidemiológico. </t>
  </si>
  <si>
    <t xml:space="preserve">  (**) Influenza, cve_epi(90, J09, J10 y J11).</t>
  </si>
  <si>
    <t xml:space="preserve">  (+) Tasa  Por 100,000 Derechohabientes, Población  Amparada 2012.</t>
  </si>
  <si>
    <t xml:space="preserve">  (1) Tasa Por  1'000,000 Derechohabientes, Población  Amparada 2012.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</si>
</sst>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0.000"/>
    <numFmt numFmtId="171" formatCode="0.0000"/>
    <numFmt numFmtId="172" formatCode="#,##0.0"/>
    <numFmt numFmtId="173" formatCode="#,##0.000"/>
    <numFmt numFmtId="174" formatCode="#,##0.0000"/>
  </numFmts>
  <fonts count="4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color indexed="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2" fontId="3" fillId="0" borderId="0" xfId="46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1" fontId="3" fillId="0" borderId="0" xfId="46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3105150</xdr:colOff>
      <xdr:row>4</xdr:row>
      <xdr:rowOff>85725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05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0</xdr:row>
      <xdr:rowOff>0</xdr:rowOff>
    </xdr:from>
    <xdr:to>
      <xdr:col>6</xdr:col>
      <xdr:colOff>1266825</xdr:colOff>
      <xdr:row>4</xdr:row>
      <xdr:rowOff>123825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410700" y="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%2064%20MORBILIDAD%20DE%20LA%20ENFERMEDADES%20NOTIFICADAS%20EN%20EL%20DF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ierre%20final%202013%20Validado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64"/>
    </sheetNames>
    <sheetDataSet>
      <sheetData sheetId="0">
        <row r="17">
          <cell r="K17">
            <v>3172.61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0.06</v>
          </cell>
        </row>
        <row r="23">
          <cell r="K23">
            <v>0</v>
          </cell>
        </row>
        <row r="24">
          <cell r="K24">
            <v>0.03</v>
          </cell>
        </row>
        <row r="25">
          <cell r="K25">
            <v>0</v>
          </cell>
        </row>
        <row r="26">
          <cell r="K26">
            <v>0</v>
          </cell>
        </row>
        <row r="32">
          <cell r="K32">
            <v>0</v>
          </cell>
        </row>
        <row r="33">
          <cell r="K33">
            <v>71.4</v>
          </cell>
        </row>
        <row r="34">
          <cell r="K34">
            <v>1.53</v>
          </cell>
        </row>
        <row r="35">
          <cell r="K35">
            <v>15.28</v>
          </cell>
        </row>
        <row r="36">
          <cell r="K36">
            <v>0.22</v>
          </cell>
        </row>
        <row r="37">
          <cell r="K37">
            <v>0.62</v>
          </cell>
        </row>
        <row r="38">
          <cell r="K38">
            <v>8.15</v>
          </cell>
        </row>
        <row r="39">
          <cell r="K39">
            <v>59.51</v>
          </cell>
        </row>
        <row r="40">
          <cell r="K40">
            <v>2313.34</v>
          </cell>
        </row>
        <row r="41">
          <cell r="K41">
            <v>11.17</v>
          </cell>
        </row>
        <row r="42">
          <cell r="K42">
            <v>0.09</v>
          </cell>
        </row>
        <row r="43">
          <cell r="K43">
            <v>0</v>
          </cell>
        </row>
        <row r="48">
          <cell r="K48">
            <v>7.97</v>
          </cell>
        </row>
        <row r="49">
          <cell r="K49">
            <v>13702.08</v>
          </cell>
        </row>
        <row r="50">
          <cell r="K50">
            <v>50.7</v>
          </cell>
        </row>
        <row r="51">
          <cell r="K51">
            <v>480.6</v>
          </cell>
        </row>
        <row r="52">
          <cell r="K52">
            <v>1.71</v>
          </cell>
        </row>
        <row r="56">
          <cell r="K56">
            <v>68.38</v>
          </cell>
        </row>
        <row r="57">
          <cell r="K57">
            <v>0.03</v>
          </cell>
        </row>
        <row r="58">
          <cell r="K58">
            <v>0.06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0.19</v>
          </cell>
        </row>
        <row r="62">
          <cell r="K62">
            <v>0</v>
          </cell>
        </row>
        <row r="63">
          <cell r="K63">
            <v>45.13</v>
          </cell>
        </row>
        <row r="64">
          <cell r="K64">
            <v>17.74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8">
          <cell r="K78">
            <v>0</v>
          </cell>
        </row>
        <row r="79">
          <cell r="K79">
            <v>0</v>
          </cell>
        </row>
        <row r="87">
          <cell r="K87">
            <v>540.58</v>
          </cell>
        </row>
        <row r="91">
          <cell r="K91">
            <v>0.03</v>
          </cell>
        </row>
        <row r="92">
          <cell r="K92">
            <v>0.31</v>
          </cell>
        </row>
        <row r="93">
          <cell r="K93">
            <v>1.03</v>
          </cell>
        </row>
        <row r="94">
          <cell r="K94">
            <v>1</v>
          </cell>
        </row>
        <row r="95">
          <cell r="K95">
            <v>5.6</v>
          </cell>
        </row>
        <row r="96">
          <cell r="K96">
            <v>0</v>
          </cell>
        </row>
        <row r="97">
          <cell r="K97">
            <v>0.06</v>
          </cell>
        </row>
        <row r="98">
          <cell r="K98">
            <v>0.25</v>
          </cell>
        </row>
        <row r="99">
          <cell r="K99">
            <v>16.5</v>
          </cell>
        </row>
        <row r="100">
          <cell r="K100">
            <v>0.62</v>
          </cell>
        </row>
        <row r="101">
          <cell r="K101">
            <v>2310.75</v>
          </cell>
        </row>
        <row r="102">
          <cell r="K102">
            <v>0.28</v>
          </cell>
        </row>
        <row r="103">
          <cell r="K103">
            <v>0.03</v>
          </cell>
        </row>
        <row r="106">
          <cell r="K106">
            <v>0</v>
          </cell>
        </row>
        <row r="107">
          <cell r="K107">
            <v>288.06</v>
          </cell>
        </row>
        <row r="111">
          <cell r="K111">
            <v>39.75</v>
          </cell>
        </row>
        <row r="112">
          <cell r="K112">
            <v>134.24</v>
          </cell>
        </row>
        <row r="113">
          <cell r="K113">
            <v>0.25</v>
          </cell>
        </row>
        <row r="114">
          <cell r="K114">
            <v>7.53</v>
          </cell>
        </row>
        <row r="115">
          <cell r="K115">
            <v>1.81</v>
          </cell>
        </row>
        <row r="116">
          <cell r="K116">
            <v>0.4</v>
          </cell>
        </row>
        <row r="117">
          <cell r="K117">
            <v>1132.3</v>
          </cell>
        </row>
        <row r="118">
          <cell r="K118">
            <v>4.42</v>
          </cell>
        </row>
        <row r="119">
          <cell r="K119">
            <v>11.45</v>
          </cell>
        </row>
        <row r="120">
          <cell r="K120">
            <v>35.79</v>
          </cell>
        </row>
        <row r="121">
          <cell r="K121">
            <v>0.59</v>
          </cell>
        </row>
        <row r="122">
          <cell r="K122">
            <v>0.31</v>
          </cell>
        </row>
        <row r="123">
          <cell r="K123">
            <v>13.85</v>
          </cell>
        </row>
        <row r="124">
          <cell r="K124">
            <v>0.25</v>
          </cell>
        </row>
        <row r="125">
          <cell r="K125">
            <v>1.9</v>
          </cell>
        </row>
        <row r="126">
          <cell r="K126">
            <v>968.64</v>
          </cell>
        </row>
        <row r="127">
          <cell r="K127">
            <v>0.06</v>
          </cell>
        </row>
        <row r="128">
          <cell r="K128">
            <v>1.81</v>
          </cell>
        </row>
        <row r="129">
          <cell r="K129">
            <v>59.88</v>
          </cell>
        </row>
        <row r="130">
          <cell r="K130">
            <v>81.98</v>
          </cell>
        </row>
        <row r="131">
          <cell r="K131">
            <v>46.72</v>
          </cell>
        </row>
        <row r="132">
          <cell r="K132">
            <v>33.77</v>
          </cell>
        </row>
        <row r="133">
          <cell r="K133">
            <v>2.21</v>
          </cell>
        </row>
        <row r="134">
          <cell r="K134">
            <v>0.22</v>
          </cell>
        </row>
        <row r="135">
          <cell r="K135">
            <v>2.12</v>
          </cell>
        </row>
        <row r="136">
          <cell r="K136">
            <v>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cional"/>
    </sheetNames>
    <sheetDataSet>
      <sheetData sheetId="0">
        <row r="14">
          <cell r="AZ14">
            <v>29136</v>
          </cell>
        </row>
        <row r="15">
          <cell r="AZ15">
            <v>8021</v>
          </cell>
        </row>
        <row r="16">
          <cell r="AZ16">
            <v>121</v>
          </cell>
        </row>
        <row r="17">
          <cell r="AZ17">
            <v>8405</v>
          </cell>
        </row>
        <row r="18">
          <cell r="AZ18">
            <v>4</v>
          </cell>
        </row>
        <row r="19">
          <cell r="AZ19">
            <v>4</v>
          </cell>
        </row>
        <row r="20">
          <cell r="AZ20">
            <v>1</v>
          </cell>
        </row>
        <row r="21">
          <cell r="AZ21">
            <v>51084</v>
          </cell>
        </row>
        <row r="22">
          <cell r="AZ22">
            <v>61</v>
          </cell>
        </row>
        <row r="23">
          <cell r="AZ23">
            <v>88</v>
          </cell>
        </row>
        <row r="24">
          <cell r="AZ24">
            <v>53</v>
          </cell>
        </row>
        <row r="25">
          <cell r="AZ25">
            <v>0</v>
          </cell>
        </row>
        <row r="26">
          <cell r="AZ26">
            <v>10</v>
          </cell>
        </row>
        <row r="27">
          <cell r="AZ27">
            <v>17</v>
          </cell>
        </row>
        <row r="28">
          <cell r="AZ28">
            <v>32</v>
          </cell>
        </row>
        <row r="29">
          <cell r="AZ29">
            <v>1848</v>
          </cell>
        </row>
        <row r="30">
          <cell r="AZ30">
            <v>20</v>
          </cell>
        </row>
        <row r="31">
          <cell r="AZ31">
            <v>1101</v>
          </cell>
        </row>
        <row r="32">
          <cell r="AZ32">
            <v>139</v>
          </cell>
        </row>
        <row r="33">
          <cell r="AZ33">
            <v>17440</v>
          </cell>
        </row>
        <row r="34">
          <cell r="AZ34">
            <v>1654</v>
          </cell>
        </row>
        <row r="35">
          <cell r="AZ35">
            <v>6964</v>
          </cell>
        </row>
        <row r="36">
          <cell r="AZ36">
            <v>5356</v>
          </cell>
        </row>
        <row r="37">
          <cell r="AZ37">
            <v>1278</v>
          </cell>
        </row>
        <row r="38">
          <cell r="AZ38">
            <v>630</v>
          </cell>
        </row>
        <row r="39">
          <cell r="AZ39">
            <v>39</v>
          </cell>
        </row>
        <row r="40">
          <cell r="AZ40">
            <v>106</v>
          </cell>
        </row>
        <row r="41">
          <cell r="AZ41">
            <v>152</v>
          </cell>
        </row>
        <row r="42">
          <cell r="AZ42">
            <v>33</v>
          </cell>
        </row>
        <row r="43">
          <cell r="AZ43">
            <v>116</v>
          </cell>
        </row>
        <row r="44">
          <cell r="AZ44">
            <v>259433</v>
          </cell>
        </row>
        <row r="45">
          <cell r="AZ45">
            <v>18</v>
          </cell>
        </row>
        <row r="46">
          <cell r="AZ46">
            <v>368294</v>
          </cell>
        </row>
        <row r="47">
          <cell r="AZ47">
            <v>1622180</v>
          </cell>
        </row>
        <row r="48">
          <cell r="AZ48">
            <v>372</v>
          </cell>
        </row>
        <row r="49">
          <cell r="AZ49">
            <v>35</v>
          </cell>
        </row>
        <row r="50">
          <cell r="AZ50">
            <v>246</v>
          </cell>
        </row>
        <row r="51">
          <cell r="AZ51">
            <v>250</v>
          </cell>
        </row>
        <row r="52">
          <cell r="AZ52">
            <v>5573</v>
          </cell>
        </row>
        <row r="53">
          <cell r="AZ53">
            <v>0</v>
          </cell>
        </row>
        <row r="54">
          <cell r="AZ54">
            <v>1</v>
          </cell>
        </row>
        <row r="55">
          <cell r="AZ55">
            <v>53</v>
          </cell>
        </row>
        <row r="56">
          <cell r="AZ56">
            <v>6</v>
          </cell>
        </row>
        <row r="57">
          <cell r="AZ57">
            <v>18</v>
          </cell>
        </row>
        <row r="58">
          <cell r="AZ58">
            <v>0</v>
          </cell>
        </row>
        <row r="59">
          <cell r="AZ59">
            <v>7370</v>
          </cell>
        </row>
        <row r="60">
          <cell r="AZ60">
            <v>2</v>
          </cell>
        </row>
        <row r="61">
          <cell r="AZ61">
            <v>65834</v>
          </cell>
        </row>
        <row r="62">
          <cell r="AZ62">
            <v>11621</v>
          </cell>
        </row>
        <row r="63">
          <cell r="AZ63">
            <v>14153</v>
          </cell>
        </row>
        <row r="64">
          <cell r="AZ64">
            <v>0</v>
          </cell>
        </row>
        <row r="65">
          <cell r="AZ65">
            <v>1</v>
          </cell>
        </row>
        <row r="66">
          <cell r="AZ66">
            <v>16</v>
          </cell>
        </row>
        <row r="67">
          <cell r="AZ67">
            <v>0</v>
          </cell>
        </row>
        <row r="68">
          <cell r="AZ68">
            <v>232</v>
          </cell>
        </row>
        <row r="69">
          <cell r="AZ69">
            <v>0</v>
          </cell>
        </row>
        <row r="70">
          <cell r="AZ70">
            <v>0</v>
          </cell>
        </row>
        <row r="71">
          <cell r="AZ71">
            <v>0</v>
          </cell>
        </row>
        <row r="72">
          <cell r="AZ72">
            <v>0</v>
          </cell>
        </row>
        <row r="73">
          <cell r="AZ73">
            <v>343</v>
          </cell>
        </row>
        <row r="74">
          <cell r="AZ74">
            <v>16</v>
          </cell>
        </row>
        <row r="75">
          <cell r="AZ75">
            <v>0</v>
          </cell>
        </row>
        <row r="76">
          <cell r="AZ76">
            <v>23</v>
          </cell>
        </row>
        <row r="77">
          <cell r="AZ77">
            <v>129</v>
          </cell>
        </row>
        <row r="78">
          <cell r="AZ78">
            <v>31</v>
          </cell>
        </row>
        <row r="79">
          <cell r="AZ79">
            <v>0</v>
          </cell>
        </row>
        <row r="80">
          <cell r="AZ80">
            <v>0</v>
          </cell>
        </row>
        <row r="81">
          <cell r="AZ81">
            <v>3</v>
          </cell>
        </row>
        <row r="82">
          <cell r="AZ82">
            <v>2729</v>
          </cell>
        </row>
        <row r="83">
          <cell r="AZ83">
            <v>5</v>
          </cell>
        </row>
        <row r="84">
          <cell r="AZ84">
            <v>158</v>
          </cell>
        </row>
        <row r="85">
          <cell r="AZ85">
            <v>516</v>
          </cell>
        </row>
        <row r="86">
          <cell r="AZ86">
            <v>10225</v>
          </cell>
        </row>
        <row r="87">
          <cell r="AZ87">
            <v>1434</v>
          </cell>
        </row>
        <row r="89">
          <cell r="AZ89">
            <v>2702</v>
          </cell>
        </row>
        <row r="90">
          <cell r="AZ90">
            <v>30756</v>
          </cell>
        </row>
        <row r="91">
          <cell r="AZ91">
            <v>41</v>
          </cell>
        </row>
        <row r="92">
          <cell r="AZ92">
            <v>10</v>
          </cell>
        </row>
        <row r="93">
          <cell r="AZ93">
            <v>3171</v>
          </cell>
        </row>
        <row r="94">
          <cell r="AZ94">
            <v>469</v>
          </cell>
        </row>
        <row r="95">
          <cell r="AZ95">
            <v>53</v>
          </cell>
        </row>
        <row r="96">
          <cell r="AZ96">
            <v>1259</v>
          </cell>
        </row>
        <row r="97">
          <cell r="AZ97">
            <v>55347</v>
          </cell>
        </row>
        <row r="98">
          <cell r="AZ98">
            <v>69</v>
          </cell>
        </row>
        <row r="99">
          <cell r="AZ99">
            <v>1636</v>
          </cell>
        </row>
        <row r="100">
          <cell r="AZ100">
            <v>147</v>
          </cell>
        </row>
        <row r="101">
          <cell r="AZ101">
            <v>4</v>
          </cell>
        </row>
        <row r="102">
          <cell r="AZ102">
            <v>346</v>
          </cell>
        </row>
        <row r="103">
          <cell r="AZ103">
            <v>3120</v>
          </cell>
        </row>
        <row r="104">
          <cell r="AZ104">
            <v>5391</v>
          </cell>
        </row>
        <row r="105">
          <cell r="AZ105">
            <v>0</v>
          </cell>
        </row>
        <row r="106">
          <cell r="AZ106">
            <v>45</v>
          </cell>
        </row>
        <row r="107">
          <cell r="AZ107">
            <v>52153</v>
          </cell>
        </row>
        <row r="108">
          <cell r="AZ108">
            <v>71022</v>
          </cell>
        </row>
        <row r="109">
          <cell r="AZ109">
            <v>824</v>
          </cell>
        </row>
        <row r="110">
          <cell r="AZ110">
            <v>0</v>
          </cell>
        </row>
        <row r="111">
          <cell r="AZ111">
            <v>5311</v>
          </cell>
        </row>
        <row r="112">
          <cell r="AZ112">
            <v>36</v>
          </cell>
        </row>
        <row r="113">
          <cell r="AZ113">
            <v>1729</v>
          </cell>
        </row>
        <row r="114">
          <cell r="AZ114">
            <v>2</v>
          </cell>
        </row>
        <row r="115">
          <cell r="AZ115">
            <v>14</v>
          </cell>
        </row>
        <row r="116">
          <cell r="AZ116">
            <v>284</v>
          </cell>
        </row>
        <row r="117">
          <cell r="AZ117">
            <v>2342</v>
          </cell>
        </row>
        <row r="118">
          <cell r="AZ118">
            <v>1904</v>
          </cell>
        </row>
        <row r="119">
          <cell r="AZ119">
            <v>2869</v>
          </cell>
        </row>
        <row r="120">
          <cell r="AZ120">
            <v>1438</v>
          </cell>
        </row>
        <row r="121">
          <cell r="AZ121">
            <v>14</v>
          </cell>
        </row>
        <row r="122">
          <cell r="AZ122">
            <v>239</v>
          </cell>
        </row>
        <row r="123">
          <cell r="AZ123">
            <v>138970</v>
          </cell>
        </row>
        <row r="124">
          <cell r="AZ124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T166"/>
  <sheetViews>
    <sheetView showGridLines="0" tabSelected="1" zoomScale="85" zoomScaleNormal="85" zoomScaleSheetLayoutView="90" zoomScalePageLayoutView="0" workbookViewId="0" topLeftCell="A1">
      <selection activeCell="A8" sqref="A8:G8"/>
    </sheetView>
  </sheetViews>
  <sheetFormatPr defaultColWidth="4.625" defaultRowHeight="12.75"/>
  <cols>
    <col min="1" max="1" width="56.875" style="0" customWidth="1"/>
    <col min="2" max="2" width="17.125" style="0" customWidth="1"/>
    <col min="3" max="3" width="17.625" style="0" customWidth="1"/>
    <col min="4" max="5" width="16.125" style="0" customWidth="1"/>
    <col min="6" max="6" width="16.75390625" style="0" customWidth="1"/>
    <col min="7" max="7" width="17.00390625" style="0" customWidth="1"/>
    <col min="8" max="8" width="4.625" style="0" customWidth="1"/>
    <col min="9" max="9" width="5.00390625" style="0" customWidth="1"/>
    <col min="10" max="17" width="4.625" style="0" customWidth="1"/>
    <col min="18" max="21" width="11.625" style="0" customWidth="1"/>
  </cols>
  <sheetData>
    <row r="1" s="12" customFormat="1" ht="15.75" customHeight="1"/>
    <row r="2" s="12" customFormat="1" ht="15.75" customHeight="1"/>
    <row r="3" s="12" customFormat="1" ht="15.75" customHeight="1"/>
    <row r="4" s="12" customFormat="1" ht="15.75" customHeight="1"/>
    <row r="5" s="12" customFormat="1" ht="15.75" customHeight="1"/>
    <row r="6" spans="1:15" s="12" customFormat="1" ht="15.75" customHeight="1">
      <c r="A6" s="41" t="s">
        <v>1</v>
      </c>
      <c r="B6" s="41"/>
      <c r="C6" s="41"/>
      <c r="D6" s="41"/>
      <c r="E6" s="41"/>
      <c r="F6" s="41"/>
      <c r="G6" s="41"/>
      <c r="H6" s="13"/>
      <c r="I6" s="13"/>
      <c r="J6" s="13"/>
      <c r="K6" s="13"/>
      <c r="L6" s="13"/>
      <c r="M6" s="13"/>
      <c r="N6" s="13"/>
      <c r="O6" s="13"/>
    </row>
    <row r="7" s="12" customFormat="1" ht="12" customHeight="1"/>
    <row r="8" spans="1:15" s="12" customFormat="1" ht="38.25" customHeight="1">
      <c r="A8" s="42" t="s">
        <v>2</v>
      </c>
      <c r="B8" s="42"/>
      <c r="C8" s="42"/>
      <c r="D8" s="42"/>
      <c r="E8" s="42"/>
      <c r="F8" s="42"/>
      <c r="G8" s="42"/>
      <c r="H8" s="13"/>
      <c r="I8" s="13"/>
      <c r="J8" s="13"/>
      <c r="K8" s="13"/>
      <c r="L8" s="13"/>
      <c r="M8" s="13"/>
      <c r="N8" s="13"/>
      <c r="O8" s="13"/>
    </row>
    <row r="9" s="12" customFormat="1" ht="12.75" customHeight="1"/>
    <row r="10" spans="1:7" s="14" customFormat="1" ht="15.75">
      <c r="A10" s="43" t="s">
        <v>3</v>
      </c>
      <c r="B10" s="40" t="s">
        <v>4</v>
      </c>
      <c r="C10" s="40"/>
      <c r="D10" s="40" t="s">
        <v>5</v>
      </c>
      <c r="E10" s="40"/>
      <c r="F10" s="40" t="s">
        <v>6</v>
      </c>
      <c r="G10" s="40"/>
    </row>
    <row r="11" spans="1:7" s="14" customFormat="1" ht="15.75">
      <c r="A11" s="44"/>
      <c r="B11" s="15" t="s">
        <v>7</v>
      </c>
      <c r="C11" s="15" t="s">
        <v>8</v>
      </c>
      <c r="D11" s="15" t="s">
        <v>9</v>
      </c>
      <c r="E11" s="15" t="s">
        <v>8</v>
      </c>
      <c r="F11" s="15" t="s">
        <v>9</v>
      </c>
      <c r="G11" s="15" t="s">
        <v>8</v>
      </c>
    </row>
    <row r="12" spans="3:7" s="12" customFormat="1" ht="12" customHeight="1">
      <c r="C12" s="21">
        <v>3212847</v>
      </c>
      <c r="E12" s="21">
        <v>9236762</v>
      </c>
      <c r="F12" s="21"/>
      <c r="G12" s="21">
        <f>E12+C12</f>
        <v>12449609</v>
      </c>
    </row>
    <row r="13" spans="1:20" s="18" customFormat="1" ht="15.75">
      <c r="A13" s="26" t="s">
        <v>10</v>
      </c>
      <c r="B13" s="24">
        <f>SUM(B15:B16)</f>
        <v>25776.010000000002</v>
      </c>
      <c r="C13" s="25">
        <f>IF(B13=0," ",ROUND(B13*100000/$C$12,2))</f>
        <v>802.28</v>
      </c>
      <c r="D13" s="24">
        <f>SUM(D15:D16)</f>
        <v>2889021</v>
      </c>
      <c r="E13" s="25">
        <f>ROUND((D13*100000)/$E$12,2)</f>
        <v>31277.42</v>
      </c>
      <c r="F13" s="24">
        <f>SUM(F15:F16)</f>
        <v>2914797.01</v>
      </c>
      <c r="G13" s="25">
        <f>ROUND((F13*100000)/$G$12,2)</f>
        <v>23412.76</v>
      </c>
      <c r="R13" s="27"/>
      <c r="S13" s="27"/>
      <c r="T13" s="27"/>
    </row>
    <row r="14" spans="2:7" s="28" customFormat="1" ht="15.75">
      <c r="B14" s="29"/>
      <c r="C14" s="30"/>
      <c r="D14" s="29"/>
      <c r="E14" s="30"/>
      <c r="F14" s="29"/>
      <c r="G14" s="30"/>
    </row>
    <row r="15" spans="1:20" s="18" customFormat="1" ht="15.75">
      <c r="A15" s="26" t="s">
        <v>11</v>
      </c>
      <c r="B15" s="24">
        <f>SUM(B19:B102)</f>
        <v>23193.7</v>
      </c>
      <c r="C15" s="25">
        <f>IF(B15=0," ",ROUND(B15*100000/$C$12,2))</f>
        <v>721.9</v>
      </c>
      <c r="D15" s="24">
        <f>SUM(D19:D102)</f>
        <v>2505233</v>
      </c>
      <c r="E15" s="25">
        <f>ROUND((D15*100000)/$E$12,2)</f>
        <v>27122.42</v>
      </c>
      <c r="F15" s="24">
        <f>SUM(F19:F102)</f>
        <v>2528426.6999999997</v>
      </c>
      <c r="G15" s="25">
        <f>ROUND((F15*100000)/$G$12,2)</f>
        <v>20309.29</v>
      </c>
      <c r="R15" s="27"/>
      <c r="S15" s="27"/>
      <c r="T15" s="27"/>
    </row>
    <row r="16" spans="1:7" s="18" customFormat="1" ht="15.75">
      <c r="A16" s="26" t="s">
        <v>12</v>
      </c>
      <c r="B16" s="24">
        <f>SUM(B105:B135)</f>
        <v>2582.3099999999995</v>
      </c>
      <c r="C16" s="25">
        <f>IF(B16=0," ",ROUND(B16*100000/$C$12,2))</f>
        <v>80.37</v>
      </c>
      <c r="D16" s="24">
        <f>SUM(D105:D135)</f>
        <v>383788</v>
      </c>
      <c r="E16" s="25">
        <f>ROUND((D16*100000)/$E$12,2)</f>
        <v>4155.01</v>
      </c>
      <c r="F16" s="24">
        <f>SUM(F105:F135)</f>
        <v>386370.31000000006</v>
      </c>
      <c r="G16" s="25">
        <f>ROUND((F16*100000)/$G$12,2)</f>
        <v>3103.47</v>
      </c>
    </row>
    <row r="17" spans="2:7" s="28" customFormat="1" ht="15.75">
      <c r="B17" s="29"/>
      <c r="C17" s="30"/>
      <c r="D17" s="29"/>
      <c r="E17" s="30"/>
      <c r="F17" s="29"/>
      <c r="G17" s="30"/>
    </row>
    <row r="18" spans="1:7" s="18" customFormat="1" ht="15.75">
      <c r="A18" s="26" t="s">
        <v>13</v>
      </c>
      <c r="B18" s="24"/>
      <c r="C18" s="25"/>
      <c r="D18" s="24"/>
      <c r="E18" s="25"/>
      <c r="F18" s="24"/>
      <c r="G18" s="25"/>
    </row>
    <row r="19" spans="1:7" s="28" customFormat="1" ht="15.75">
      <c r="A19" s="17" t="s">
        <v>14</v>
      </c>
      <c r="B19" s="29">
        <f>'[1]19.64'!$K17</f>
        <v>3172.61</v>
      </c>
      <c r="C19" s="37">
        <f aca="true" t="shared" si="0" ref="C19:C28">ROUND((B19*100000)/$C$12,2)</f>
        <v>98.75</v>
      </c>
      <c r="D19" s="38">
        <f>'[2]Nacional'!AZ$25</f>
        <v>0</v>
      </c>
      <c r="E19" s="36">
        <f aca="true" t="shared" si="1" ref="E19:E28">ROUND((D19*100000)/$E$12,2)</f>
        <v>0</v>
      </c>
      <c r="F19" s="38">
        <f aca="true" t="shared" si="2" ref="F19:F28">B19+D19</f>
        <v>3172.61</v>
      </c>
      <c r="G19" s="36">
        <f aca="true" t="shared" si="3" ref="G19:G28">ROUND((F19*100000)/$G$12,2)</f>
        <v>25.48</v>
      </c>
    </row>
    <row r="20" spans="1:7" s="28" customFormat="1" ht="15.75">
      <c r="A20" s="17" t="s">
        <v>15</v>
      </c>
      <c r="B20" s="29">
        <f>'[1]19.64'!$K18</f>
        <v>0</v>
      </c>
      <c r="C20" s="36">
        <v>0</v>
      </c>
      <c r="D20" s="38">
        <f>'[2]Nacional'!AZ$72</f>
        <v>0</v>
      </c>
      <c r="E20" s="36">
        <f t="shared" si="1"/>
        <v>0</v>
      </c>
      <c r="F20" s="38">
        <f t="shared" si="2"/>
        <v>0</v>
      </c>
      <c r="G20" s="36">
        <f t="shared" si="3"/>
        <v>0</v>
      </c>
    </row>
    <row r="21" spans="1:7" s="28" customFormat="1" ht="15.75">
      <c r="A21" s="17" t="s">
        <v>16</v>
      </c>
      <c r="B21" s="29">
        <f>'[1]19.64'!$K19</f>
        <v>0</v>
      </c>
      <c r="C21" s="35">
        <f t="shared" si="0"/>
        <v>0</v>
      </c>
      <c r="D21" s="35">
        <f>'[2]Nacional'!AZ$81</f>
        <v>3</v>
      </c>
      <c r="E21" s="35">
        <f t="shared" si="1"/>
        <v>0.03</v>
      </c>
      <c r="F21" s="39">
        <f t="shared" si="2"/>
        <v>3</v>
      </c>
      <c r="G21" s="37">
        <f t="shared" si="3"/>
        <v>0.02</v>
      </c>
    </row>
    <row r="22" spans="1:7" s="28" customFormat="1" ht="15.75">
      <c r="A22" s="17" t="s">
        <v>17</v>
      </c>
      <c r="B22" s="29">
        <f>'[1]19.64'!$K20</f>
        <v>0</v>
      </c>
      <c r="C22" s="37">
        <f t="shared" si="0"/>
        <v>0</v>
      </c>
      <c r="D22" s="35">
        <f>'[2]Nacional'!AZ$70</f>
        <v>0</v>
      </c>
      <c r="E22" s="37">
        <f t="shared" si="1"/>
        <v>0</v>
      </c>
      <c r="F22" s="39">
        <f t="shared" si="2"/>
        <v>0</v>
      </c>
      <c r="G22" s="37">
        <f t="shared" si="3"/>
        <v>0</v>
      </c>
    </row>
    <row r="23" spans="1:7" s="28" customFormat="1" ht="15.75">
      <c r="A23" s="17" t="s">
        <v>18</v>
      </c>
      <c r="B23" s="29">
        <f>'[1]19.64'!$K21</f>
        <v>0</v>
      </c>
      <c r="C23" s="30">
        <f t="shared" si="0"/>
        <v>0</v>
      </c>
      <c r="D23" s="29">
        <f>'[2]Nacional'!AZ$83</f>
        <v>5</v>
      </c>
      <c r="E23" s="30">
        <f t="shared" si="1"/>
        <v>0.05</v>
      </c>
      <c r="F23" s="39">
        <f t="shared" si="2"/>
        <v>5</v>
      </c>
      <c r="G23" s="37">
        <f t="shared" si="3"/>
        <v>0.04</v>
      </c>
    </row>
    <row r="24" spans="1:7" s="28" customFormat="1" ht="15.75">
      <c r="A24" s="31" t="s">
        <v>19</v>
      </c>
      <c r="B24" s="29">
        <f>'[1]19.64'!$K22</f>
        <v>0.06</v>
      </c>
      <c r="C24" s="30">
        <f t="shared" si="0"/>
        <v>0</v>
      </c>
      <c r="D24" s="29">
        <f>'[2]Nacional'!AZ$79</f>
        <v>0</v>
      </c>
      <c r="E24" s="30">
        <f t="shared" si="1"/>
        <v>0</v>
      </c>
      <c r="F24" s="39">
        <f>B24+D24</f>
        <v>0.06</v>
      </c>
      <c r="G24" s="37">
        <f t="shared" si="3"/>
        <v>0</v>
      </c>
    </row>
    <row r="25" spans="1:7" s="28" customFormat="1" ht="15.75">
      <c r="A25" s="31" t="s">
        <v>20</v>
      </c>
      <c r="B25" s="29">
        <f>'[1]19.64'!$K23</f>
        <v>0</v>
      </c>
      <c r="C25" s="30">
        <f t="shared" si="0"/>
        <v>0</v>
      </c>
      <c r="D25" s="29">
        <f>'[2]Nacional'!AZ$80</f>
        <v>0</v>
      </c>
      <c r="E25" s="30">
        <f t="shared" si="1"/>
        <v>0</v>
      </c>
      <c r="F25" s="39">
        <f>B25+D25</f>
        <v>0</v>
      </c>
      <c r="G25" s="37">
        <f t="shared" si="3"/>
        <v>0</v>
      </c>
    </row>
    <row r="26" spans="1:7" s="28" customFormat="1" ht="15.75">
      <c r="A26" s="17" t="s">
        <v>21</v>
      </c>
      <c r="B26" s="29">
        <f>'[1]19.64'!$K24</f>
        <v>0.03</v>
      </c>
      <c r="C26" s="30">
        <f t="shared" si="0"/>
        <v>0</v>
      </c>
      <c r="D26" s="29">
        <f>'[2]Nacional'!AZ$68</f>
        <v>232</v>
      </c>
      <c r="E26" s="30">
        <f t="shared" si="1"/>
        <v>2.51</v>
      </c>
      <c r="F26" s="39">
        <f t="shared" si="2"/>
        <v>232.03</v>
      </c>
      <c r="G26" s="37">
        <f t="shared" si="3"/>
        <v>1.86</v>
      </c>
    </row>
    <row r="27" spans="1:7" s="28" customFormat="1" ht="15.75">
      <c r="A27" s="17" t="s">
        <v>22</v>
      </c>
      <c r="B27" s="29">
        <f>'[1]19.64'!$K25</f>
        <v>0</v>
      </c>
      <c r="C27" s="30">
        <f t="shared" si="0"/>
        <v>0</v>
      </c>
      <c r="D27" s="29">
        <f>'[2]Nacional'!AZ$39</f>
        <v>39</v>
      </c>
      <c r="E27" s="30">
        <f t="shared" si="1"/>
        <v>0.42</v>
      </c>
      <c r="F27" s="39">
        <f t="shared" si="2"/>
        <v>39</v>
      </c>
      <c r="G27" s="37">
        <f t="shared" si="3"/>
        <v>0.31</v>
      </c>
    </row>
    <row r="28" spans="1:7" s="28" customFormat="1" ht="15.75">
      <c r="A28" s="17" t="s">
        <v>23</v>
      </c>
      <c r="B28" s="29">
        <f>'[1]19.64'!$K26</f>
        <v>0</v>
      </c>
      <c r="C28" s="30">
        <f t="shared" si="0"/>
        <v>0</v>
      </c>
      <c r="D28" s="29">
        <f>'[2]Nacional'!AZ$71</f>
        <v>0</v>
      </c>
      <c r="E28" s="30">
        <f t="shared" si="1"/>
        <v>0</v>
      </c>
      <c r="F28" s="39">
        <f t="shared" si="2"/>
        <v>0</v>
      </c>
      <c r="G28" s="37">
        <f t="shared" si="3"/>
        <v>0</v>
      </c>
    </row>
    <row r="29" spans="2:7" s="28" customFormat="1" ht="15.75">
      <c r="B29" s="29"/>
      <c r="C29" s="30"/>
      <c r="D29" s="29"/>
      <c r="E29" s="30"/>
      <c r="F29" s="29"/>
      <c r="G29" s="30"/>
    </row>
    <row r="30" spans="1:7" s="18" customFormat="1" ht="15.75">
      <c r="A30" s="26" t="s">
        <v>24</v>
      </c>
      <c r="B30" s="24"/>
      <c r="C30" s="25"/>
      <c r="D30" s="24"/>
      <c r="E30" s="25"/>
      <c r="F30" s="24"/>
      <c r="G30" s="25"/>
    </row>
    <row r="31" spans="1:7" s="28" customFormat="1" ht="15.75">
      <c r="A31" s="17" t="s">
        <v>25</v>
      </c>
      <c r="B31" s="29">
        <f>'[1]19.64'!$K30</f>
        <v>0</v>
      </c>
      <c r="C31" s="30">
        <f aca="true" t="shared" si="4" ref="C31:C44">ROUND((B31*100000)/$C$12,2)</f>
        <v>0</v>
      </c>
      <c r="D31" s="29">
        <f>'[2]Nacional'!AZ$20</f>
        <v>1</v>
      </c>
      <c r="E31" s="30">
        <f aca="true" t="shared" si="5" ref="E31:E44">ROUND((D31*100000)/$E$12,2)</f>
        <v>0.01</v>
      </c>
      <c r="F31" s="29">
        <f aca="true" t="shared" si="6" ref="F31:F44">B31+D31</f>
        <v>1</v>
      </c>
      <c r="G31" s="30">
        <f aca="true" t="shared" si="7" ref="G31:G44">ROUND((F31*100000)/$G$12,2)</f>
        <v>0.01</v>
      </c>
    </row>
    <row r="32" spans="1:7" s="28" customFormat="1" ht="15.75">
      <c r="A32" s="17" t="s">
        <v>26</v>
      </c>
      <c r="B32" s="29">
        <f>'[1]19.64'!$K31</f>
        <v>0</v>
      </c>
      <c r="C32" s="30">
        <f t="shared" si="4"/>
        <v>0</v>
      </c>
      <c r="D32" s="29">
        <f>'[2]Nacional'!AZ$14</f>
        <v>29136</v>
      </c>
      <c r="E32" s="30">
        <f t="shared" si="5"/>
        <v>315.44</v>
      </c>
      <c r="F32" s="29">
        <f t="shared" si="6"/>
        <v>29136</v>
      </c>
      <c r="G32" s="30">
        <f t="shared" si="7"/>
        <v>234.03</v>
      </c>
    </row>
    <row r="33" spans="1:7" s="28" customFormat="1" ht="15.75">
      <c r="A33" s="17" t="s">
        <v>27</v>
      </c>
      <c r="B33" s="29">
        <f>'[1]19.64'!$K32</f>
        <v>0</v>
      </c>
      <c r="C33" s="30">
        <f t="shared" si="4"/>
        <v>0</v>
      </c>
      <c r="D33" s="29">
        <f>'[2]Nacional'!AZ$29</f>
        <v>1848</v>
      </c>
      <c r="E33" s="30">
        <f t="shared" si="5"/>
        <v>20.01</v>
      </c>
      <c r="F33" s="29">
        <f t="shared" si="6"/>
        <v>1848</v>
      </c>
      <c r="G33" s="30">
        <f t="shared" si="7"/>
        <v>14.84</v>
      </c>
    </row>
    <row r="34" spans="1:7" s="28" customFormat="1" ht="15.75">
      <c r="A34" s="17" t="s">
        <v>28</v>
      </c>
      <c r="B34" s="29">
        <f>'[1]19.64'!$K33</f>
        <v>71.4</v>
      </c>
      <c r="C34" s="30">
        <f t="shared" si="4"/>
        <v>2.22</v>
      </c>
      <c r="D34" s="29">
        <f>'[2]Nacional'!AZ$15</f>
        <v>8021</v>
      </c>
      <c r="E34" s="30">
        <f t="shared" si="5"/>
        <v>86.84</v>
      </c>
      <c r="F34" s="29">
        <f t="shared" si="6"/>
        <v>8092.4</v>
      </c>
      <c r="G34" s="30">
        <f t="shared" si="7"/>
        <v>65</v>
      </c>
    </row>
    <row r="35" spans="1:7" s="28" customFormat="1" ht="15.75">
      <c r="A35" s="17" t="s">
        <v>29</v>
      </c>
      <c r="B35" s="29">
        <f>'[1]19.64'!$K34</f>
        <v>1.53</v>
      </c>
      <c r="C35" s="30">
        <f t="shared" si="4"/>
        <v>0.05</v>
      </c>
      <c r="D35" s="29">
        <f>'[2]Nacional'!AZ$73</f>
        <v>343</v>
      </c>
      <c r="E35" s="30">
        <f t="shared" si="5"/>
        <v>3.71</v>
      </c>
      <c r="F35" s="29">
        <f t="shared" si="6"/>
        <v>344.53</v>
      </c>
      <c r="G35" s="30">
        <f t="shared" si="7"/>
        <v>2.77</v>
      </c>
    </row>
    <row r="36" spans="1:7" s="28" customFormat="1" ht="15.75">
      <c r="A36" s="17" t="s">
        <v>30</v>
      </c>
      <c r="B36" s="29">
        <f>'[1]19.64'!$K35</f>
        <v>15.28</v>
      </c>
      <c r="C36" s="30">
        <f t="shared" si="4"/>
        <v>0.48</v>
      </c>
      <c r="D36" s="29">
        <f>'[2]Nacional'!AZ$36</f>
        <v>5356</v>
      </c>
      <c r="E36" s="30">
        <f t="shared" si="5"/>
        <v>57.99</v>
      </c>
      <c r="F36" s="29">
        <f t="shared" si="6"/>
        <v>5371.28</v>
      </c>
      <c r="G36" s="30">
        <f t="shared" si="7"/>
        <v>43.14</v>
      </c>
    </row>
    <row r="37" spans="1:7" s="28" customFormat="1" ht="15.75">
      <c r="A37" s="17" t="s">
        <v>31</v>
      </c>
      <c r="B37" s="29">
        <f>'[1]19.64'!$K36</f>
        <v>0.22</v>
      </c>
      <c r="C37" s="30">
        <f t="shared" si="4"/>
        <v>0.01</v>
      </c>
      <c r="D37" s="29">
        <f>'[2]Nacional'!AZ$37</f>
        <v>1278</v>
      </c>
      <c r="E37" s="30">
        <f t="shared" si="5"/>
        <v>13.84</v>
      </c>
      <c r="F37" s="29">
        <f t="shared" si="6"/>
        <v>1278.22</v>
      </c>
      <c r="G37" s="30">
        <f t="shared" si="7"/>
        <v>10.27</v>
      </c>
    </row>
    <row r="38" spans="1:7" s="28" customFormat="1" ht="15.75">
      <c r="A38" s="17" t="s">
        <v>32</v>
      </c>
      <c r="B38" s="29">
        <f>'[1]19.64'!$K37</f>
        <v>0.62</v>
      </c>
      <c r="C38" s="30">
        <f t="shared" si="4"/>
        <v>0.02</v>
      </c>
      <c r="D38" s="29">
        <f>'[2]Nacional'!AZ$63</f>
        <v>14153</v>
      </c>
      <c r="E38" s="30">
        <f t="shared" si="5"/>
        <v>153.22</v>
      </c>
      <c r="F38" s="29">
        <f t="shared" si="6"/>
        <v>14153.62</v>
      </c>
      <c r="G38" s="30">
        <f t="shared" si="7"/>
        <v>113.69</v>
      </c>
    </row>
    <row r="39" spans="1:7" s="28" customFormat="1" ht="15.75">
      <c r="A39" s="17" t="s">
        <v>33</v>
      </c>
      <c r="B39" s="29">
        <f>'[1]19.64'!$K38</f>
        <v>8.15</v>
      </c>
      <c r="C39" s="30">
        <f t="shared" si="4"/>
        <v>0.25</v>
      </c>
      <c r="D39" s="29">
        <f>'[2]Nacional'!AZ$46</f>
        <v>368294</v>
      </c>
      <c r="E39" s="30">
        <f t="shared" si="5"/>
        <v>3987.26</v>
      </c>
      <c r="F39" s="29">
        <f t="shared" si="6"/>
        <v>368302.15</v>
      </c>
      <c r="G39" s="30">
        <f t="shared" si="7"/>
        <v>2958.34</v>
      </c>
    </row>
    <row r="40" spans="1:7" s="28" customFormat="1" ht="15.75">
      <c r="A40" s="17" t="s">
        <v>34</v>
      </c>
      <c r="B40" s="29">
        <f>'[1]19.64'!$K39</f>
        <v>59.51</v>
      </c>
      <c r="C40" s="30">
        <f t="shared" si="4"/>
        <v>1.85</v>
      </c>
      <c r="D40" s="29">
        <f>'[2]Nacional'!AZ$52</f>
        <v>5573</v>
      </c>
      <c r="E40" s="30">
        <f t="shared" si="5"/>
        <v>60.33</v>
      </c>
      <c r="F40" s="29">
        <f t="shared" si="6"/>
        <v>5632.51</v>
      </c>
      <c r="G40" s="30">
        <f t="shared" si="7"/>
        <v>45.24</v>
      </c>
    </row>
    <row r="41" spans="1:7" s="28" customFormat="1" ht="15.75">
      <c r="A41" s="17" t="s">
        <v>35</v>
      </c>
      <c r="B41" s="29">
        <f>'[1]19.64'!$K40</f>
        <v>2313.34</v>
      </c>
      <c r="C41" s="30">
        <f t="shared" si="4"/>
        <v>72</v>
      </c>
      <c r="D41" s="29">
        <f>'[2]Nacional'!AZ$24</f>
        <v>53</v>
      </c>
      <c r="E41" s="30">
        <f t="shared" si="5"/>
        <v>0.57</v>
      </c>
      <c r="F41" s="29">
        <f t="shared" si="6"/>
        <v>2366.34</v>
      </c>
      <c r="G41" s="30">
        <f t="shared" si="7"/>
        <v>19.01</v>
      </c>
    </row>
    <row r="42" spans="1:7" s="28" customFormat="1" ht="15.75">
      <c r="A42" s="17" t="s">
        <v>36</v>
      </c>
      <c r="B42" s="29">
        <f>'[1]19.64'!$K41</f>
        <v>11.17</v>
      </c>
      <c r="C42" s="30">
        <f t="shared" si="4"/>
        <v>0.35</v>
      </c>
      <c r="D42" s="29">
        <f>'[2]Nacional'!AZ$67</f>
        <v>0</v>
      </c>
      <c r="E42" s="30">
        <f t="shared" si="5"/>
        <v>0</v>
      </c>
      <c r="F42" s="29">
        <f t="shared" si="6"/>
        <v>11.17</v>
      </c>
      <c r="G42" s="30">
        <f t="shared" si="7"/>
        <v>0.09</v>
      </c>
    </row>
    <row r="43" spans="1:7" s="28" customFormat="1" ht="15.75">
      <c r="A43" s="17" t="s">
        <v>37</v>
      </c>
      <c r="B43" s="29">
        <f>'[1]19.64'!$K42</f>
        <v>0.09</v>
      </c>
      <c r="C43" s="30">
        <f t="shared" si="4"/>
        <v>0</v>
      </c>
      <c r="D43" s="29">
        <f>'[2]Nacional'!AZ$78</f>
        <v>31</v>
      </c>
      <c r="E43" s="30">
        <f t="shared" si="5"/>
        <v>0.34</v>
      </c>
      <c r="F43" s="29">
        <f t="shared" si="6"/>
        <v>31.09</v>
      </c>
      <c r="G43" s="30">
        <f t="shared" si="7"/>
        <v>0.25</v>
      </c>
    </row>
    <row r="44" spans="1:7" s="28" customFormat="1" ht="15.75">
      <c r="A44" s="17" t="s">
        <v>38</v>
      </c>
      <c r="B44" s="29">
        <f>'[1]19.64'!$K43</f>
        <v>0</v>
      </c>
      <c r="C44" s="30">
        <f t="shared" si="4"/>
        <v>0</v>
      </c>
      <c r="D44" s="29">
        <f>'[2]Nacional'!AZ$62</f>
        <v>11621</v>
      </c>
      <c r="E44" s="30">
        <f t="shared" si="5"/>
        <v>125.81</v>
      </c>
      <c r="F44" s="29">
        <f t="shared" si="6"/>
        <v>11621</v>
      </c>
      <c r="G44" s="30">
        <f t="shared" si="7"/>
        <v>93.34</v>
      </c>
    </row>
    <row r="45" spans="2:7" s="28" customFormat="1" ht="15.75">
      <c r="B45" s="29"/>
      <c r="C45" s="30"/>
      <c r="D45" s="29"/>
      <c r="E45" s="30"/>
      <c r="F45" s="29"/>
      <c r="G45" s="30"/>
    </row>
    <row r="46" spans="1:7" s="18" customFormat="1" ht="15.75">
      <c r="A46" s="26" t="s">
        <v>39</v>
      </c>
      <c r="B46" s="24"/>
      <c r="C46" s="25"/>
      <c r="D46" s="24"/>
      <c r="E46" s="25"/>
      <c r="F46" s="24"/>
      <c r="G46" s="25"/>
    </row>
    <row r="47" spans="1:7" s="28" customFormat="1" ht="15.75">
      <c r="A47" s="17" t="s">
        <v>40</v>
      </c>
      <c r="B47" s="29">
        <f>'[1]19.64'!$K47</f>
        <v>0</v>
      </c>
      <c r="C47" s="30">
        <f aca="true" t="shared" si="8" ref="C47:C52">ROUND((B47*100000)/$C$12,2)</f>
        <v>0</v>
      </c>
      <c r="D47" s="29">
        <f>'[2]Nacional'!AZ$33</f>
        <v>17440</v>
      </c>
      <c r="E47" s="30">
        <f aca="true" t="shared" si="9" ref="E47:E52">ROUND((D47*100000)/$E$12,2)</f>
        <v>188.81</v>
      </c>
      <c r="F47" s="29">
        <f aca="true" t="shared" si="10" ref="F47:F52">B47+D47</f>
        <v>17440</v>
      </c>
      <c r="G47" s="30">
        <f aca="true" t="shared" si="11" ref="G47:G52">ROUND((F47*100000)/$G$12,2)</f>
        <v>140.08</v>
      </c>
    </row>
    <row r="48" spans="1:7" s="28" customFormat="1" ht="15.75">
      <c r="A48" s="17" t="s">
        <v>41</v>
      </c>
      <c r="B48" s="29">
        <f>'[1]19.64'!$K48</f>
        <v>7.97</v>
      </c>
      <c r="C48" s="30">
        <f t="shared" si="8"/>
        <v>0.25</v>
      </c>
      <c r="D48" s="29">
        <f>'[2]Nacional'!AZ$47</f>
        <v>1622180</v>
      </c>
      <c r="E48" s="30">
        <f t="shared" si="9"/>
        <v>17562.21</v>
      </c>
      <c r="F48" s="29">
        <f t="shared" si="10"/>
        <v>1622187.97</v>
      </c>
      <c r="G48" s="30">
        <f t="shared" si="11"/>
        <v>13030.03</v>
      </c>
    </row>
    <row r="49" spans="1:7" s="28" customFormat="1" ht="15.75">
      <c r="A49" s="17" t="s">
        <v>42</v>
      </c>
      <c r="B49" s="29">
        <f>'[1]19.64'!$K49</f>
        <v>13702.08</v>
      </c>
      <c r="C49" s="30">
        <f t="shared" si="8"/>
        <v>426.48</v>
      </c>
      <c r="D49" s="29">
        <f>'[2]Nacional'!AZ$59</f>
        <v>7370</v>
      </c>
      <c r="E49" s="30">
        <f t="shared" si="9"/>
        <v>79.79</v>
      </c>
      <c r="F49" s="29">
        <f t="shared" si="10"/>
        <v>21072.08</v>
      </c>
      <c r="G49" s="30">
        <f t="shared" si="11"/>
        <v>169.26</v>
      </c>
    </row>
    <row r="50" spans="1:7" s="28" customFormat="1" ht="15.75">
      <c r="A50" s="17" t="s">
        <v>43</v>
      </c>
      <c r="B50" s="29">
        <f>'[1]19.64'!$K50</f>
        <v>50.7</v>
      </c>
      <c r="C50" s="30">
        <f t="shared" si="8"/>
        <v>1.58</v>
      </c>
      <c r="D50" s="29">
        <f>'[2]Nacional'!AZ$61</f>
        <v>65834</v>
      </c>
      <c r="E50" s="30">
        <f t="shared" si="9"/>
        <v>712.74</v>
      </c>
      <c r="F50" s="29">
        <f t="shared" si="10"/>
        <v>65884.7</v>
      </c>
      <c r="G50" s="30">
        <f t="shared" si="11"/>
        <v>529.21</v>
      </c>
    </row>
    <row r="51" spans="1:7" s="28" customFormat="1" ht="15.75">
      <c r="A51" s="17" t="s">
        <v>44</v>
      </c>
      <c r="B51" s="29">
        <f>'[1]19.64'!$K51</f>
        <v>480.6</v>
      </c>
      <c r="C51" s="30">
        <f t="shared" si="8"/>
        <v>14.96</v>
      </c>
      <c r="D51" s="29">
        <f>'[2]Nacional'!AZ$85</f>
        <v>516</v>
      </c>
      <c r="E51" s="30">
        <f t="shared" si="9"/>
        <v>5.59</v>
      </c>
      <c r="F51" s="29">
        <f t="shared" si="10"/>
        <v>996.6</v>
      </c>
      <c r="G51" s="30">
        <f t="shared" si="11"/>
        <v>8.01</v>
      </c>
    </row>
    <row r="52" spans="1:7" s="28" customFormat="1" ht="15.75">
      <c r="A52" s="32" t="s">
        <v>45</v>
      </c>
      <c r="B52" s="29">
        <f>'[1]19.64'!$K52</f>
        <v>1.71</v>
      </c>
      <c r="C52" s="30">
        <f t="shared" si="8"/>
        <v>0.05</v>
      </c>
      <c r="D52" s="29">
        <f>'[2]Nacional'!AZ$48+'[2]Nacional'!AZ$49+'[2]Nacional'!AZ$50+'[2]Nacional'!AZ$51</f>
        <v>903</v>
      </c>
      <c r="E52" s="30">
        <f t="shared" si="9"/>
        <v>9.78</v>
      </c>
      <c r="F52" s="29">
        <f t="shared" si="10"/>
        <v>904.71</v>
      </c>
      <c r="G52" s="30">
        <f t="shared" si="11"/>
        <v>7.27</v>
      </c>
    </row>
    <row r="53" spans="1:7" s="28" customFormat="1" ht="15.75">
      <c r="A53" s="17"/>
      <c r="B53" s="29"/>
      <c r="C53" s="30"/>
      <c r="D53" s="29"/>
      <c r="E53" s="30"/>
      <c r="F53" s="29"/>
      <c r="G53" s="30"/>
    </row>
    <row r="54" spans="1:7" s="18" customFormat="1" ht="15.75">
      <c r="A54" s="18" t="s">
        <v>46</v>
      </c>
      <c r="B54" s="24"/>
      <c r="C54" s="25"/>
      <c r="D54" s="24"/>
      <c r="E54" s="25"/>
      <c r="F54" s="24"/>
      <c r="G54" s="25"/>
    </row>
    <row r="55" spans="1:7" s="28" customFormat="1" ht="15.75">
      <c r="A55" s="17" t="s">
        <v>47</v>
      </c>
      <c r="B55" s="29">
        <f>'[1]19.64'!$K56</f>
        <v>68.38</v>
      </c>
      <c r="C55" s="30">
        <f aca="true" t="shared" si="12" ref="C55:C63">ROUND((B55*100000)/$C$12,2)</f>
        <v>2.13</v>
      </c>
      <c r="D55" s="29">
        <f>'[2]Nacional'!AZ$17</f>
        <v>8405</v>
      </c>
      <c r="E55" s="30">
        <f aca="true" t="shared" si="13" ref="E55:E63">ROUND((D55*100000)/$E$12,2)</f>
        <v>91</v>
      </c>
      <c r="F55" s="29">
        <f aca="true" t="shared" si="14" ref="F55:F63">B55+D55</f>
        <v>8473.38</v>
      </c>
      <c r="G55" s="30">
        <f aca="true" t="shared" si="15" ref="G55:G63">ROUND((F55*100000)/$G$12,2)</f>
        <v>68.06</v>
      </c>
    </row>
    <row r="56" spans="1:7" s="28" customFormat="1" ht="15.75">
      <c r="A56" s="17" t="s">
        <v>48</v>
      </c>
      <c r="B56" s="29">
        <f>'[1]19.64'!$K57</f>
        <v>0.03</v>
      </c>
      <c r="C56" s="30">
        <f t="shared" si="12"/>
        <v>0</v>
      </c>
      <c r="D56" s="29">
        <f>'[2]Nacional'!AZ$18</f>
        <v>4</v>
      </c>
      <c r="E56" s="30">
        <f t="shared" si="13"/>
        <v>0.04</v>
      </c>
      <c r="F56" s="29">
        <f t="shared" si="14"/>
        <v>4.03</v>
      </c>
      <c r="G56" s="30">
        <f t="shared" si="15"/>
        <v>0.03</v>
      </c>
    </row>
    <row r="57" spans="1:7" s="28" customFormat="1" ht="15.75">
      <c r="A57" s="17" t="s">
        <v>49</v>
      </c>
      <c r="B57" s="29">
        <f>'[1]19.64'!$K58</f>
        <v>0.06</v>
      </c>
      <c r="C57" s="30">
        <f t="shared" si="12"/>
        <v>0</v>
      </c>
      <c r="D57" s="29">
        <f>'[2]Nacional'!AZ$42</f>
        <v>33</v>
      </c>
      <c r="E57" s="30">
        <f t="shared" si="13"/>
        <v>0.36</v>
      </c>
      <c r="F57" s="29">
        <f t="shared" si="14"/>
        <v>33.06</v>
      </c>
      <c r="G57" s="30">
        <f t="shared" si="15"/>
        <v>0.27</v>
      </c>
    </row>
    <row r="58" spans="1:7" s="28" customFormat="1" ht="15.75">
      <c r="A58" s="17" t="s">
        <v>50</v>
      </c>
      <c r="B58" s="29">
        <f>'[1]19.64'!$K59</f>
        <v>0</v>
      </c>
      <c r="C58" s="30">
        <f t="shared" si="12"/>
        <v>0</v>
      </c>
      <c r="D58" s="29">
        <f>'[2]Nacional'!AZ$45</f>
        <v>18</v>
      </c>
      <c r="E58" s="30">
        <f t="shared" si="13"/>
        <v>0.19</v>
      </c>
      <c r="F58" s="29">
        <f t="shared" si="14"/>
        <v>18</v>
      </c>
      <c r="G58" s="30">
        <f t="shared" si="15"/>
        <v>0.14</v>
      </c>
    </row>
    <row r="59" spans="1:7" s="28" customFormat="1" ht="15.75">
      <c r="A59" s="17" t="s">
        <v>51</v>
      </c>
      <c r="B59" s="29">
        <f>'[1]19.64'!$K60</f>
        <v>0</v>
      </c>
      <c r="C59" s="30">
        <f t="shared" si="12"/>
        <v>0</v>
      </c>
      <c r="D59" s="29">
        <f>'[2]Nacional'!AZ$56</f>
        <v>6</v>
      </c>
      <c r="E59" s="30">
        <f t="shared" si="13"/>
        <v>0.06</v>
      </c>
      <c r="F59" s="29">
        <f t="shared" si="14"/>
        <v>6</v>
      </c>
      <c r="G59" s="30">
        <f t="shared" si="15"/>
        <v>0.05</v>
      </c>
    </row>
    <row r="60" spans="1:7" s="28" customFormat="1" ht="15.75">
      <c r="A60" s="17" t="s">
        <v>52</v>
      </c>
      <c r="B60" s="29">
        <f>'[1]19.64'!$K61</f>
        <v>0.19</v>
      </c>
      <c r="C60" s="30">
        <f t="shared" si="12"/>
        <v>0.01</v>
      </c>
      <c r="D60" s="29">
        <f>'[2]Nacional'!AZ$74</f>
        <v>16</v>
      </c>
      <c r="E60" s="30">
        <f t="shared" si="13"/>
        <v>0.17</v>
      </c>
      <c r="F60" s="29">
        <f t="shared" si="14"/>
        <v>16.19</v>
      </c>
      <c r="G60" s="30">
        <f t="shared" si="15"/>
        <v>0.13</v>
      </c>
    </row>
    <row r="61" spans="1:7" s="28" customFormat="1" ht="15.75">
      <c r="A61" s="17" t="s">
        <v>53</v>
      </c>
      <c r="B61" s="29">
        <f>'[1]19.64'!$K62</f>
        <v>0</v>
      </c>
      <c r="C61" s="30">
        <f t="shared" si="12"/>
        <v>0</v>
      </c>
      <c r="D61" s="29">
        <f>'[2]Nacional'!AZ$75</f>
        <v>0</v>
      </c>
      <c r="E61" s="30">
        <f t="shared" si="13"/>
        <v>0</v>
      </c>
      <c r="F61" s="29">
        <f t="shared" si="14"/>
        <v>0</v>
      </c>
      <c r="G61" s="30">
        <f t="shared" si="15"/>
        <v>0</v>
      </c>
    </row>
    <row r="62" spans="1:7" s="28" customFormat="1" ht="15.75">
      <c r="A62" s="17" t="s">
        <v>54</v>
      </c>
      <c r="B62" s="29">
        <f>'[1]19.64'!$K63</f>
        <v>45.13</v>
      </c>
      <c r="C62" s="30">
        <f t="shared" si="12"/>
        <v>1.4</v>
      </c>
      <c r="D62" s="29">
        <f>'[2]Nacional'!AZ$82</f>
        <v>2729</v>
      </c>
      <c r="E62" s="30">
        <f t="shared" si="13"/>
        <v>29.54</v>
      </c>
      <c r="F62" s="29">
        <f t="shared" si="14"/>
        <v>2774.13</v>
      </c>
      <c r="G62" s="30">
        <f t="shared" si="15"/>
        <v>22.28</v>
      </c>
    </row>
    <row r="63" spans="1:7" s="28" customFormat="1" ht="15.75">
      <c r="A63" s="28" t="s">
        <v>55</v>
      </c>
      <c r="B63" s="33">
        <f>'[1]19.64'!$K64</f>
        <v>17.74</v>
      </c>
      <c r="C63" s="30">
        <f t="shared" si="12"/>
        <v>0.55</v>
      </c>
      <c r="D63" s="33">
        <f>'[2]Nacional'!AZ$87</f>
        <v>1434</v>
      </c>
      <c r="E63" s="34">
        <f t="shared" si="13"/>
        <v>15.52</v>
      </c>
      <c r="F63" s="29">
        <f t="shared" si="14"/>
        <v>1451.74</v>
      </c>
      <c r="G63" s="34">
        <f t="shared" si="15"/>
        <v>11.66</v>
      </c>
    </row>
    <row r="64" spans="1:7" s="28" customFormat="1" ht="15.75">
      <c r="A64" s="17"/>
      <c r="B64" s="29"/>
      <c r="C64" s="30"/>
      <c r="D64" s="29"/>
      <c r="E64" s="30"/>
      <c r="F64" s="29"/>
      <c r="G64" s="30"/>
    </row>
    <row r="65" spans="1:7" s="18" customFormat="1" ht="15.75">
      <c r="A65" s="18" t="s">
        <v>56</v>
      </c>
      <c r="B65" s="24"/>
      <c r="C65" s="25"/>
      <c r="D65" s="24"/>
      <c r="E65" s="25"/>
      <c r="F65" s="24"/>
      <c r="G65" s="25"/>
    </row>
    <row r="66" spans="1:7" s="28" customFormat="1" ht="15.75">
      <c r="A66" s="17" t="s">
        <v>57</v>
      </c>
      <c r="B66" s="29">
        <f>'[1]19.64'!$K68</f>
        <v>0</v>
      </c>
      <c r="C66" s="30">
        <f aca="true" t="shared" si="16" ref="C66:C72">ROUND((B66*100000)/$C$12,2)</f>
        <v>0</v>
      </c>
      <c r="D66" s="29">
        <f>'[2]Nacional'!AZ$35</f>
        <v>6964</v>
      </c>
      <c r="E66" s="30">
        <f aca="true" t="shared" si="17" ref="E66:E72">ROUND((D66*100000)/$E$12,2)</f>
        <v>75.39</v>
      </c>
      <c r="F66" s="29">
        <f aca="true" t="shared" si="18" ref="F66:F72">B66+D66</f>
        <v>6964</v>
      </c>
      <c r="G66" s="30">
        <f aca="true" t="shared" si="19" ref="G66:G72">ROUND((F66*100000)/$G$12,2)</f>
        <v>55.94</v>
      </c>
    </row>
    <row r="67" spans="1:7" s="28" customFormat="1" ht="15.75">
      <c r="A67" s="17" t="s">
        <v>58</v>
      </c>
      <c r="B67" s="29">
        <f>'[1]19.64'!$K69</f>
        <v>0</v>
      </c>
      <c r="C67" s="30">
        <f t="shared" si="16"/>
        <v>0</v>
      </c>
      <c r="D67" s="29">
        <f>'[2]Nacional'!AZ$34</f>
        <v>1654</v>
      </c>
      <c r="E67" s="30">
        <f t="shared" si="17"/>
        <v>17.91</v>
      </c>
      <c r="F67" s="29">
        <f t="shared" si="18"/>
        <v>1654</v>
      </c>
      <c r="G67" s="30">
        <f t="shared" si="19"/>
        <v>13.29</v>
      </c>
    </row>
    <row r="68" spans="1:7" s="28" customFormat="1" ht="15.75">
      <c r="A68" s="28" t="s">
        <v>59</v>
      </c>
      <c r="B68" s="29">
        <f>'[1]19.64'!$K70</f>
        <v>0</v>
      </c>
      <c r="C68" s="30">
        <f t="shared" si="16"/>
        <v>0</v>
      </c>
      <c r="D68" s="29">
        <f>'[2]Nacional'!AZ$64</f>
        <v>0</v>
      </c>
      <c r="E68" s="30">
        <f t="shared" si="17"/>
        <v>0</v>
      </c>
      <c r="F68" s="29">
        <f t="shared" si="18"/>
        <v>0</v>
      </c>
      <c r="G68" s="30">
        <f t="shared" si="19"/>
        <v>0</v>
      </c>
    </row>
    <row r="69" spans="1:7" s="28" customFormat="1" ht="15.75">
      <c r="A69" s="17" t="s">
        <v>60</v>
      </c>
      <c r="B69" s="29">
        <f>'[1]19.64'!$K71</f>
        <v>0</v>
      </c>
      <c r="C69" s="30">
        <f t="shared" si="16"/>
        <v>0</v>
      </c>
      <c r="D69" s="29">
        <f>'[2]Nacional'!AZ$65</f>
        <v>1</v>
      </c>
      <c r="E69" s="30">
        <f t="shared" si="17"/>
        <v>0.01</v>
      </c>
      <c r="F69" s="29">
        <f t="shared" si="18"/>
        <v>1</v>
      </c>
      <c r="G69" s="30">
        <f t="shared" si="19"/>
        <v>0.01</v>
      </c>
    </row>
    <row r="70" spans="1:7" s="28" customFormat="1" ht="15.75">
      <c r="A70" s="28" t="s">
        <v>61</v>
      </c>
      <c r="B70" s="29">
        <f>'[1]19.64'!$K72</f>
        <v>0</v>
      </c>
      <c r="C70" s="30">
        <f t="shared" si="16"/>
        <v>0</v>
      </c>
      <c r="D70" s="29">
        <f>'[2]Nacional'!AZ$53</f>
        <v>0</v>
      </c>
      <c r="E70" s="30">
        <f t="shared" si="17"/>
        <v>0</v>
      </c>
      <c r="F70" s="29">
        <f t="shared" si="18"/>
        <v>0</v>
      </c>
      <c r="G70" s="30">
        <f t="shared" si="19"/>
        <v>0</v>
      </c>
    </row>
    <row r="71" spans="1:7" s="28" customFormat="1" ht="15.75">
      <c r="A71" s="17" t="s">
        <v>62</v>
      </c>
      <c r="B71" s="29">
        <f>'[1]19.64'!$K73</f>
        <v>0</v>
      </c>
      <c r="C71" s="30">
        <f t="shared" si="16"/>
        <v>0</v>
      </c>
      <c r="D71" s="29">
        <f>'[2]Nacional'!AZ$27</f>
        <v>17</v>
      </c>
      <c r="E71" s="30">
        <f t="shared" si="17"/>
        <v>0.18</v>
      </c>
      <c r="F71" s="29">
        <f t="shared" si="18"/>
        <v>17</v>
      </c>
      <c r="G71" s="30">
        <f t="shared" si="19"/>
        <v>0.14</v>
      </c>
    </row>
    <row r="72" spans="1:7" s="28" customFormat="1" ht="15.75">
      <c r="A72" s="17" t="s">
        <v>63</v>
      </c>
      <c r="B72" s="29">
        <f>'[1]19.64'!$K74</f>
        <v>0</v>
      </c>
      <c r="C72" s="30">
        <f t="shared" si="16"/>
        <v>0</v>
      </c>
      <c r="D72" s="29">
        <f>'[2]Nacional'!AZ$60</f>
        <v>2</v>
      </c>
      <c r="E72" s="30">
        <f t="shared" si="17"/>
        <v>0.02</v>
      </c>
      <c r="F72" s="29">
        <f t="shared" si="18"/>
        <v>2</v>
      </c>
      <c r="G72" s="30">
        <f t="shared" si="19"/>
        <v>0.02</v>
      </c>
    </row>
    <row r="73" spans="1:7" s="28" customFormat="1" ht="15.75">
      <c r="A73" s="17"/>
      <c r="B73" s="29"/>
      <c r="C73" s="30"/>
      <c r="D73" s="29"/>
      <c r="E73" s="30"/>
      <c r="F73" s="29"/>
      <c r="G73" s="30"/>
    </row>
    <row r="74" spans="1:7" s="18" customFormat="1" ht="15.75">
      <c r="A74" s="26" t="s">
        <v>64</v>
      </c>
      <c r="B74" s="24"/>
      <c r="C74" s="25"/>
      <c r="D74" s="24"/>
      <c r="E74" s="25"/>
      <c r="F74" s="24"/>
      <c r="G74" s="25"/>
    </row>
    <row r="75" spans="1:7" s="28" customFormat="1" ht="15.75">
      <c r="A75" s="28" t="s">
        <v>65</v>
      </c>
      <c r="B75" s="29">
        <f>'[1]19.64'!$K78</f>
        <v>0</v>
      </c>
      <c r="C75" s="30">
        <f>ROUND((B75*100000)/$C$12,2)</f>
        <v>0</v>
      </c>
      <c r="D75" s="29">
        <f>'[2]Nacional'!AZ$16</f>
        <v>121</v>
      </c>
      <c r="E75" s="30">
        <f>ROUND((D75*100000)/$E$12,2)</f>
        <v>1.31</v>
      </c>
      <c r="F75" s="29">
        <f>B75+D75</f>
        <v>121</v>
      </c>
      <c r="G75" s="30">
        <f>ROUND((F75*100000)/$G$12,2)</f>
        <v>0.97</v>
      </c>
    </row>
    <row r="76" spans="1:7" s="28" customFormat="1" ht="15.75">
      <c r="A76" s="17" t="s">
        <v>66</v>
      </c>
      <c r="B76" s="29">
        <f>'[1]19.64'!$K79</f>
        <v>0</v>
      </c>
      <c r="C76" s="30">
        <f>ROUND((B76*100000)/$C$12,2)</f>
        <v>0</v>
      </c>
      <c r="D76" s="29">
        <f>'[2]Nacional'!AZ$19</f>
        <v>4</v>
      </c>
      <c r="E76" s="30">
        <f>ROUND((D76*100000)/$E$12,2)</f>
        <v>0.04</v>
      </c>
      <c r="F76" s="29">
        <f>B76+D76</f>
        <v>4</v>
      </c>
      <c r="G76" s="30">
        <f>ROUND((F76*100000)/$G$12,2)</f>
        <v>0.03</v>
      </c>
    </row>
    <row r="77" spans="1:7" s="28" customFormat="1" ht="15.75">
      <c r="A77" s="28" t="s">
        <v>67</v>
      </c>
      <c r="B77" s="29">
        <f>'[1]19.64'!$K80</f>
        <v>0</v>
      </c>
      <c r="C77" s="30">
        <f>ROUND((B77*100000)/$C$12,2)</f>
        <v>0</v>
      </c>
      <c r="D77" s="29">
        <f>'[2]Nacional'!AZ$69</f>
        <v>0</v>
      </c>
      <c r="E77" s="30">
        <f>ROUND((D77*100000)/$E$12,2)</f>
        <v>0</v>
      </c>
      <c r="F77" s="29">
        <f>B77+D77</f>
        <v>0</v>
      </c>
      <c r="G77" s="30">
        <f>ROUND((F77*100000)/$G$12,2)</f>
        <v>0</v>
      </c>
    </row>
    <row r="78" spans="1:7" s="28" customFormat="1" ht="15.75">
      <c r="A78" s="17" t="s">
        <v>68</v>
      </c>
      <c r="B78" s="29">
        <f>'[1]19.64'!$K81</f>
        <v>0</v>
      </c>
      <c r="C78" s="30">
        <f>ROUND((B78*100000)/$C$12,2)</f>
        <v>0</v>
      </c>
      <c r="D78" s="29">
        <f>'[2]Nacional'!AZ$55</f>
        <v>53</v>
      </c>
      <c r="E78" s="30">
        <f>ROUND((D78*100000)/$E$12,2)</f>
        <v>0.57</v>
      </c>
      <c r="F78" s="29">
        <f>B78+D78</f>
        <v>53</v>
      </c>
      <c r="G78" s="30">
        <f>ROUND((F78*100000)/$G$12,2)</f>
        <v>0.43</v>
      </c>
    </row>
    <row r="79" spans="1:7" s="28" customFormat="1" ht="15.75">
      <c r="A79" s="17"/>
      <c r="B79" s="29"/>
      <c r="C79" s="30"/>
      <c r="D79" s="29"/>
      <c r="E79" s="30"/>
      <c r="F79" s="29"/>
      <c r="G79" s="30"/>
    </row>
    <row r="80" spans="1:7" s="18" customFormat="1" ht="15.75">
      <c r="A80" s="26" t="s">
        <v>69</v>
      </c>
      <c r="B80" s="24"/>
      <c r="C80" s="25"/>
      <c r="D80" s="24"/>
      <c r="E80" s="25"/>
      <c r="F80" s="24"/>
      <c r="G80" s="25"/>
    </row>
    <row r="81" spans="1:7" s="28" customFormat="1" ht="15.75">
      <c r="A81" s="28" t="s">
        <v>70</v>
      </c>
      <c r="B81" s="29">
        <f>'[1]19.64'!$K85</f>
        <v>0</v>
      </c>
      <c r="C81" s="30">
        <f>ROUND((B81*100000)/$C$12,2)</f>
        <v>0</v>
      </c>
      <c r="D81" s="29">
        <f>'[2]Nacional'!AZ$86</f>
        <v>10225</v>
      </c>
      <c r="E81" s="30">
        <f>ROUND((D81*100000)/$E$12,2)</f>
        <v>110.7</v>
      </c>
      <c r="F81" s="29">
        <f>B81+D81</f>
        <v>10225</v>
      </c>
      <c r="G81" s="30">
        <f>ROUND((F81*100000)/$G$12,2)</f>
        <v>82.13</v>
      </c>
    </row>
    <row r="82" spans="1:7" s="28" customFormat="1" ht="15.75">
      <c r="A82" s="17" t="s">
        <v>71</v>
      </c>
      <c r="B82" s="29">
        <f>'[1]19.64'!$K86</f>
        <v>0</v>
      </c>
      <c r="C82" s="30">
        <f>ROUND((B82*100000)/$C$12,2)</f>
        <v>0</v>
      </c>
      <c r="D82" s="29">
        <f>'[2]Nacional'!AZ$32</f>
        <v>139</v>
      </c>
      <c r="E82" s="30">
        <f>ROUND((D82*100000)/$E$12,2)</f>
        <v>1.5</v>
      </c>
      <c r="F82" s="29">
        <f>B82+D82</f>
        <v>139</v>
      </c>
      <c r="G82" s="30">
        <f>ROUND((F82*100000)/$G$12,2)</f>
        <v>1.12</v>
      </c>
    </row>
    <row r="83" spans="1:7" s="28" customFormat="1" ht="15.75">
      <c r="A83" s="28" t="s">
        <v>72</v>
      </c>
      <c r="B83" s="29">
        <f>'[1]19.64'!$K87</f>
        <v>540.58</v>
      </c>
      <c r="C83" s="30">
        <f>ROUND((B83*100000)/$C$12,2)</f>
        <v>16.83</v>
      </c>
      <c r="D83" s="29">
        <f>'[2]Nacional'!AZ$28</f>
        <v>32</v>
      </c>
      <c r="E83" s="30">
        <f>ROUND((D83*100000)/$E$12,2)</f>
        <v>0.35</v>
      </c>
      <c r="F83" s="29">
        <f>B83+D83</f>
        <v>572.58</v>
      </c>
      <c r="G83" s="30">
        <f>ROUND((F83*100000)/$G$12,2)</f>
        <v>4.6</v>
      </c>
    </row>
    <row r="84" spans="1:7" s="28" customFormat="1" ht="15.75">
      <c r="A84" s="17"/>
      <c r="B84" s="29"/>
      <c r="C84" s="30"/>
      <c r="D84" s="29"/>
      <c r="E84" s="30"/>
      <c r="F84" s="29"/>
      <c r="G84" s="30"/>
    </row>
    <row r="85" spans="1:7" s="18" customFormat="1" ht="15.75">
      <c r="A85" s="26" t="s">
        <v>73</v>
      </c>
      <c r="B85" s="24"/>
      <c r="C85" s="25"/>
      <c r="D85" s="24"/>
      <c r="E85" s="25"/>
      <c r="F85" s="24"/>
      <c r="G85" s="25"/>
    </row>
    <row r="86" spans="1:7" s="28" customFormat="1" ht="15.75">
      <c r="A86" s="17" t="s">
        <v>74</v>
      </c>
      <c r="B86" s="29">
        <f>'[1]19.64'!$K91</f>
        <v>0.03</v>
      </c>
      <c r="C86" s="30">
        <f aca="true" t="shared" si="20" ref="C86:C93">ROUND((B86*100000)/$C$12,2)</f>
        <v>0</v>
      </c>
      <c r="D86" s="29">
        <f>'[2]Nacional'!AZ$21</f>
        <v>51084</v>
      </c>
      <c r="E86" s="30">
        <f aca="true" t="shared" si="21" ref="E86:E93">ROUND((D86*100000)/$E$12,2)</f>
        <v>553.05</v>
      </c>
      <c r="F86" s="29">
        <f aca="true" t="shared" si="22" ref="F86:F102">B86+D86</f>
        <v>51084.03</v>
      </c>
      <c r="G86" s="30">
        <f aca="true" t="shared" si="23" ref="G86:G93">ROUND((F86*100000)/$G$12,2)</f>
        <v>410.33</v>
      </c>
    </row>
    <row r="87" spans="1:7" s="28" customFormat="1" ht="15.75">
      <c r="A87" s="17" t="s">
        <v>75</v>
      </c>
      <c r="B87" s="29">
        <f>'[1]19.64'!$K92</f>
        <v>0.31</v>
      </c>
      <c r="C87" s="30">
        <f t="shared" si="20"/>
        <v>0.01</v>
      </c>
      <c r="D87" s="29">
        <f>'[2]Nacional'!AZ$38</f>
        <v>630</v>
      </c>
      <c r="E87" s="30">
        <f t="shared" si="21"/>
        <v>6.82</v>
      </c>
      <c r="F87" s="29">
        <f t="shared" si="22"/>
        <v>630.31</v>
      </c>
      <c r="G87" s="30">
        <f t="shared" si="23"/>
        <v>5.06</v>
      </c>
    </row>
    <row r="88" spans="1:7" s="28" customFormat="1" ht="15.75">
      <c r="A88" s="17" t="s">
        <v>76</v>
      </c>
      <c r="B88" s="29">
        <f>'[1]19.64'!$K93</f>
        <v>1.03</v>
      </c>
      <c r="C88" s="30">
        <f t="shared" si="20"/>
        <v>0.03</v>
      </c>
      <c r="D88" s="29">
        <f>'[2]Nacional'!AZ$40</f>
        <v>106</v>
      </c>
      <c r="E88" s="30">
        <f t="shared" si="21"/>
        <v>1.15</v>
      </c>
      <c r="F88" s="29">
        <f t="shared" si="22"/>
        <v>107.03</v>
      </c>
      <c r="G88" s="30">
        <f t="shared" si="23"/>
        <v>0.86</v>
      </c>
    </row>
    <row r="89" spans="1:7" s="28" customFormat="1" ht="15.75">
      <c r="A89" s="17" t="s">
        <v>77</v>
      </c>
      <c r="B89" s="29">
        <f>'[1]19.64'!$K94</f>
        <v>1</v>
      </c>
      <c r="C89" s="30">
        <f t="shared" si="20"/>
        <v>0.03</v>
      </c>
      <c r="D89" s="29">
        <f>'[2]Nacional'!AZ$41</f>
        <v>152</v>
      </c>
      <c r="E89" s="30">
        <f t="shared" si="21"/>
        <v>1.65</v>
      </c>
      <c r="F89" s="29">
        <f t="shared" si="22"/>
        <v>153</v>
      </c>
      <c r="G89" s="30">
        <f t="shared" si="23"/>
        <v>1.23</v>
      </c>
    </row>
    <row r="90" spans="1:7" s="28" customFormat="1" ht="15.75">
      <c r="A90" s="17" t="s">
        <v>78</v>
      </c>
      <c r="B90" s="29">
        <f>'[1]19.64'!$K95</f>
        <v>5.6</v>
      </c>
      <c r="C90" s="30">
        <f t="shared" si="20"/>
        <v>0.17</v>
      </c>
      <c r="D90" s="29">
        <f>'[2]Nacional'!AZ$58</f>
        <v>0</v>
      </c>
      <c r="E90" s="30">
        <f t="shared" si="21"/>
        <v>0</v>
      </c>
      <c r="F90" s="29">
        <f t="shared" si="22"/>
        <v>5.6</v>
      </c>
      <c r="G90" s="30">
        <f t="shared" si="23"/>
        <v>0.04</v>
      </c>
    </row>
    <row r="91" spans="1:7" s="28" customFormat="1" ht="15.75">
      <c r="A91" s="17" t="s">
        <v>79</v>
      </c>
      <c r="B91" s="29">
        <f>'[1]19.64'!$K96</f>
        <v>0</v>
      </c>
      <c r="C91" s="30">
        <f t="shared" si="20"/>
        <v>0</v>
      </c>
      <c r="D91" s="29">
        <f>'[2]Nacional'!AZ$57</f>
        <v>18</v>
      </c>
      <c r="E91" s="30">
        <f t="shared" si="21"/>
        <v>0.19</v>
      </c>
      <c r="F91" s="29">
        <f t="shared" si="22"/>
        <v>18</v>
      </c>
      <c r="G91" s="30">
        <f t="shared" si="23"/>
        <v>0.14</v>
      </c>
    </row>
    <row r="92" spans="1:7" s="28" customFormat="1" ht="15.75">
      <c r="A92" s="17" t="s">
        <v>80</v>
      </c>
      <c r="B92" s="29">
        <f>'[1]19.64'!$K97</f>
        <v>0.06</v>
      </c>
      <c r="C92" s="30">
        <f t="shared" si="20"/>
        <v>0</v>
      </c>
      <c r="D92" s="29">
        <f>'[2]Nacional'!AZ$31</f>
        <v>1101</v>
      </c>
      <c r="E92" s="30">
        <f t="shared" si="21"/>
        <v>11.92</v>
      </c>
      <c r="F92" s="29">
        <f t="shared" si="22"/>
        <v>1101.06</v>
      </c>
      <c r="G92" s="30">
        <f t="shared" si="23"/>
        <v>8.84</v>
      </c>
    </row>
    <row r="93" spans="1:7" s="28" customFormat="1" ht="15.75">
      <c r="A93" s="17" t="s">
        <v>81</v>
      </c>
      <c r="B93" s="29">
        <f>'[1]19.64'!$K98</f>
        <v>0.25</v>
      </c>
      <c r="C93" s="30">
        <f t="shared" si="20"/>
        <v>0.01</v>
      </c>
      <c r="D93" s="29">
        <f>'[2]Nacional'!AZ$84</f>
        <v>158</v>
      </c>
      <c r="E93" s="30">
        <f t="shared" si="21"/>
        <v>1.71</v>
      </c>
      <c r="F93" s="29">
        <f t="shared" si="22"/>
        <v>158.25</v>
      </c>
      <c r="G93" s="30">
        <f t="shared" si="23"/>
        <v>1.27</v>
      </c>
    </row>
    <row r="94" spans="1:7" s="28" customFormat="1" ht="15.75">
      <c r="A94" s="17" t="s">
        <v>0</v>
      </c>
      <c r="B94" s="29">
        <f>'[1]19.64'!$K99</f>
        <v>16.5</v>
      </c>
      <c r="C94" s="30">
        <f>ROUND((B94*1000000)/$C$12,2)</f>
        <v>5.14</v>
      </c>
      <c r="D94" s="29">
        <f>'[2]Nacional'!AZ$77</f>
        <v>129</v>
      </c>
      <c r="E94" s="30">
        <f>ROUND((D94*1000000)/$E$12,2)</f>
        <v>13.97</v>
      </c>
      <c r="F94" s="29">
        <f t="shared" si="22"/>
        <v>145.5</v>
      </c>
      <c r="G94" s="30">
        <f>ROUND((F94*1000000)/$G$12,2)</f>
        <v>11.69</v>
      </c>
    </row>
    <row r="95" spans="1:7" s="28" customFormat="1" ht="15.75">
      <c r="A95" s="17" t="s">
        <v>82</v>
      </c>
      <c r="B95" s="29">
        <f>'[1]19.64'!$K100</f>
        <v>0.62</v>
      </c>
      <c r="C95" s="30">
        <f>ROUND((B95*100000)/$C$12,2)</f>
        <v>0.02</v>
      </c>
      <c r="D95" s="29">
        <f>'[2]Nacional'!AZ$54</f>
        <v>1</v>
      </c>
      <c r="E95" s="30">
        <f>ROUND((D95*100000)/$E$12,2)</f>
        <v>0.01</v>
      </c>
      <c r="F95" s="29">
        <f t="shared" si="22"/>
        <v>1.62</v>
      </c>
      <c r="G95" s="30">
        <f>ROUND((F95*100000)/$G$12,2)</f>
        <v>0.01</v>
      </c>
    </row>
    <row r="96" spans="1:7" s="28" customFormat="1" ht="15.75">
      <c r="A96" s="17" t="s">
        <v>83</v>
      </c>
      <c r="B96" s="29">
        <f>'[1]19.64'!$K101</f>
        <v>2310.75</v>
      </c>
      <c r="C96" s="30">
        <f>ROUND((B96*100000)/$C$12,2)</f>
        <v>71.92</v>
      </c>
      <c r="D96" s="29">
        <f>'[2]Nacional'!AZ$66</f>
        <v>16</v>
      </c>
      <c r="E96" s="30">
        <f>ROUND((D96*100000)/$E$12,2)</f>
        <v>0.17</v>
      </c>
      <c r="F96" s="29">
        <f t="shared" si="22"/>
        <v>2326.75</v>
      </c>
      <c r="G96" s="30">
        <f>ROUND((F96*100000)/$G$12,2)</f>
        <v>18.69</v>
      </c>
    </row>
    <row r="97" spans="1:7" s="28" customFormat="1" ht="15.75">
      <c r="A97" s="17" t="s">
        <v>84</v>
      </c>
      <c r="B97" s="29">
        <f>'[1]19.64'!$K102</f>
        <v>0.28</v>
      </c>
      <c r="C97" s="30">
        <f>ROUND((B97*100000)/$C$12,2)</f>
        <v>0.01</v>
      </c>
      <c r="D97" s="29">
        <f>'[2]Nacional'!AZ$76</f>
        <v>23</v>
      </c>
      <c r="E97" s="30">
        <f>ROUND((D97*100000)/$E$12,2)</f>
        <v>0.25</v>
      </c>
      <c r="F97" s="29">
        <f t="shared" si="22"/>
        <v>23.28</v>
      </c>
      <c r="G97" s="30">
        <f>ROUND((F97*100000)/$G$12,2)</f>
        <v>0.19</v>
      </c>
    </row>
    <row r="98" spans="1:7" s="28" customFormat="1" ht="15.75">
      <c r="A98" s="17" t="s">
        <v>85</v>
      </c>
      <c r="B98" s="29">
        <f>'[1]19.64'!$K103</f>
        <v>0.03</v>
      </c>
      <c r="C98" s="30">
        <f>ROUND((B98*1000000)/$C$12,2)</f>
        <v>0.01</v>
      </c>
      <c r="D98" s="29">
        <f>'[2]Nacional'!AZ$43</f>
        <v>116</v>
      </c>
      <c r="E98" s="30">
        <f>ROUND((D98*1000000)/$E$12,2)</f>
        <v>12.56</v>
      </c>
      <c r="F98" s="29">
        <f t="shared" si="22"/>
        <v>116.03</v>
      </c>
      <c r="G98" s="30">
        <f>ROUND((F98*1000000)/$G$12,2)</f>
        <v>9.32</v>
      </c>
    </row>
    <row r="99" spans="1:7" s="28" customFormat="1" ht="15.75">
      <c r="A99" s="17" t="s">
        <v>86</v>
      </c>
      <c r="B99" s="29">
        <f>'[1]19.64'!$K104</f>
        <v>0</v>
      </c>
      <c r="C99" s="30">
        <f>ROUND((B99*100000)/$C$12,2)</f>
        <v>0</v>
      </c>
      <c r="D99" s="29">
        <f>'[2]Nacional'!AZ$23</f>
        <v>88</v>
      </c>
      <c r="E99" s="30">
        <f>ROUND((D99*100000)/$E$12,2)</f>
        <v>0.95</v>
      </c>
      <c r="F99" s="29">
        <f t="shared" si="22"/>
        <v>88</v>
      </c>
      <c r="G99" s="30">
        <f>ROUND((F99*100000)/$G$12,2)</f>
        <v>0.71</v>
      </c>
    </row>
    <row r="100" spans="1:7" s="28" customFormat="1" ht="15.75">
      <c r="A100" s="17" t="s">
        <v>87</v>
      </c>
      <c r="B100" s="29">
        <f>'[1]19.64'!$K105</f>
        <v>0</v>
      </c>
      <c r="C100" s="30">
        <f>ROUND((B100*100000)/$C$12,2)</f>
        <v>0</v>
      </c>
      <c r="D100" s="29">
        <f>'[2]Nacional'!AZ$44</f>
        <v>259433</v>
      </c>
      <c r="E100" s="30">
        <f>ROUND((D100*100000)/$E$12,2)</f>
        <v>2808.7</v>
      </c>
      <c r="F100" s="29">
        <f t="shared" si="22"/>
        <v>259433</v>
      </c>
      <c r="G100" s="30">
        <f>ROUND((F100*100000)/$G$12,2)</f>
        <v>2083.86</v>
      </c>
    </row>
    <row r="101" spans="1:7" s="28" customFormat="1" ht="15.75">
      <c r="A101" s="17" t="s">
        <v>88</v>
      </c>
      <c r="B101" s="29">
        <f>'[1]19.64'!$K106</f>
        <v>0</v>
      </c>
      <c r="C101" s="30">
        <f>ROUND((B101*100000)/$C$12,2)</f>
        <v>0</v>
      </c>
      <c r="D101" s="29">
        <f>'[2]Nacional'!AZ$26</f>
        <v>10</v>
      </c>
      <c r="E101" s="30">
        <f>ROUND((D101*100000)/$E$12,2)</f>
        <v>0.11</v>
      </c>
      <c r="F101" s="29">
        <f t="shared" si="22"/>
        <v>10</v>
      </c>
      <c r="G101" s="30">
        <f>ROUND((F101*100000)/$G$12,2)</f>
        <v>0.08</v>
      </c>
    </row>
    <row r="102" spans="1:7" s="28" customFormat="1" ht="15.75">
      <c r="A102" s="17" t="s">
        <v>89</v>
      </c>
      <c r="B102" s="29">
        <f>'[1]19.64'!$K107</f>
        <v>288.06</v>
      </c>
      <c r="C102" s="30">
        <f>ROUND((B102*100000)/$C$12,2)</f>
        <v>8.97</v>
      </c>
      <c r="D102" s="29">
        <f>'[2]Nacional'!AZ$22+'[2]Nacional'!AZ$30</f>
        <v>81</v>
      </c>
      <c r="E102" s="30">
        <f>ROUND((D102*100000)/$E$12,2)</f>
        <v>0.88</v>
      </c>
      <c r="F102" s="29">
        <f t="shared" si="22"/>
        <v>369.06</v>
      </c>
      <c r="G102" s="30">
        <f>ROUND((F102*100000)/$G$12,2)</f>
        <v>2.96</v>
      </c>
    </row>
    <row r="103" spans="1:7" s="28" customFormat="1" ht="15.75">
      <c r="A103" s="17"/>
      <c r="B103" s="29"/>
      <c r="C103" s="30"/>
      <c r="D103" s="29"/>
      <c r="E103" s="30"/>
      <c r="F103" s="29"/>
      <c r="G103" s="30"/>
    </row>
    <row r="104" spans="1:7" s="18" customFormat="1" ht="15.75">
      <c r="A104" s="26" t="s">
        <v>90</v>
      </c>
      <c r="B104" s="24"/>
      <c r="C104" s="25"/>
      <c r="D104" s="24"/>
      <c r="E104" s="25"/>
      <c r="F104" s="24"/>
      <c r="G104" s="25"/>
    </row>
    <row r="105" spans="1:7" s="28" customFormat="1" ht="15.75">
      <c r="A105" s="17" t="s">
        <v>91</v>
      </c>
      <c r="B105" s="29">
        <f>'[1]19.64'!$K111</f>
        <v>39.75</v>
      </c>
      <c r="C105" s="30">
        <f aca="true" t="shared" si="24" ref="C105:C135">ROUND((B105*100000)/$C$12,2)</f>
        <v>1.24</v>
      </c>
      <c r="D105" s="29">
        <f>'[2]Nacional'!AZ$106</f>
        <v>45</v>
      </c>
      <c r="E105" s="30">
        <f aca="true" t="shared" si="25" ref="E105:E135">ROUND((D105*100000)/$E$12,2)</f>
        <v>0.49</v>
      </c>
      <c r="F105" s="29">
        <f aca="true" t="shared" si="26" ref="F105:F135">B105+D105</f>
        <v>84.75</v>
      </c>
      <c r="G105" s="30">
        <f aca="true" t="shared" si="27" ref="G105:G135">ROUND((F105*100000)/$G$12,2)</f>
        <v>0.68</v>
      </c>
    </row>
    <row r="106" spans="1:7" s="28" customFormat="1" ht="15.75">
      <c r="A106" s="17" t="s">
        <v>92</v>
      </c>
      <c r="B106" s="29">
        <f>'[1]19.64'!$K112</f>
        <v>134.24</v>
      </c>
      <c r="C106" s="30">
        <f t="shared" si="24"/>
        <v>4.18</v>
      </c>
      <c r="D106" s="29">
        <f>'[2]Nacional'!AZ$108</f>
        <v>71022</v>
      </c>
      <c r="E106" s="30">
        <f t="shared" si="25"/>
        <v>768.91</v>
      </c>
      <c r="F106" s="29">
        <f t="shared" si="26"/>
        <v>71156.24</v>
      </c>
      <c r="G106" s="30">
        <f t="shared" si="27"/>
        <v>571.55</v>
      </c>
    </row>
    <row r="107" spans="1:7" s="28" customFormat="1" ht="15.75">
      <c r="A107" s="17" t="s">
        <v>93</v>
      </c>
      <c r="B107" s="29">
        <f>'[1]19.64'!$K113</f>
        <v>0.25</v>
      </c>
      <c r="C107" s="30">
        <f t="shared" si="24"/>
        <v>0.01</v>
      </c>
      <c r="D107" s="29">
        <f>'[2]Nacional'!AZ$91</f>
        <v>41</v>
      </c>
      <c r="E107" s="30">
        <f t="shared" si="25"/>
        <v>0.44</v>
      </c>
      <c r="F107" s="29">
        <f t="shared" si="26"/>
        <v>41.25</v>
      </c>
      <c r="G107" s="30">
        <f t="shared" si="27"/>
        <v>0.33</v>
      </c>
    </row>
    <row r="108" spans="1:7" s="28" customFormat="1" ht="15.75">
      <c r="A108" s="17" t="s">
        <v>94</v>
      </c>
      <c r="B108" s="29">
        <f>'[1]19.64'!$K114</f>
        <v>7.53</v>
      </c>
      <c r="C108" s="30">
        <f t="shared" si="24"/>
        <v>0.23</v>
      </c>
      <c r="D108" s="29">
        <f>'[2]Nacional'!AZ$97</f>
        <v>55347</v>
      </c>
      <c r="E108" s="30">
        <f t="shared" si="25"/>
        <v>599.2</v>
      </c>
      <c r="F108" s="29">
        <f t="shared" si="26"/>
        <v>55354.53</v>
      </c>
      <c r="G108" s="30">
        <f t="shared" si="27"/>
        <v>444.63</v>
      </c>
    </row>
    <row r="109" spans="1:7" s="28" customFormat="1" ht="15.75">
      <c r="A109" s="17" t="s">
        <v>95</v>
      </c>
      <c r="B109" s="29">
        <f>'[1]19.64'!$K115</f>
        <v>1.81</v>
      </c>
      <c r="C109" s="30">
        <f t="shared" si="24"/>
        <v>0.06</v>
      </c>
      <c r="D109" s="29">
        <f>'[2]Nacional'!AZ$104</f>
        <v>5391</v>
      </c>
      <c r="E109" s="30">
        <f t="shared" si="25"/>
        <v>58.36</v>
      </c>
      <c r="F109" s="29">
        <f t="shared" si="26"/>
        <v>5392.81</v>
      </c>
      <c r="G109" s="30">
        <f t="shared" si="27"/>
        <v>43.32</v>
      </c>
    </row>
    <row r="110" spans="1:7" s="28" customFormat="1" ht="15.75">
      <c r="A110" s="17" t="s">
        <v>96</v>
      </c>
      <c r="B110" s="29">
        <f>'[1]19.64'!$K116</f>
        <v>0.4</v>
      </c>
      <c r="C110" s="30">
        <f t="shared" si="24"/>
        <v>0.01</v>
      </c>
      <c r="D110" s="29">
        <f>'[2]Nacional'!AZ$103</f>
        <v>3120</v>
      </c>
      <c r="E110" s="30">
        <f t="shared" si="25"/>
        <v>33.78</v>
      </c>
      <c r="F110" s="29">
        <f t="shared" si="26"/>
        <v>3120.4</v>
      </c>
      <c r="G110" s="30">
        <f t="shared" si="27"/>
        <v>25.06</v>
      </c>
    </row>
    <row r="111" spans="1:7" s="28" customFormat="1" ht="15.75">
      <c r="A111" s="17" t="s">
        <v>97</v>
      </c>
      <c r="B111" s="29">
        <f>'[1]19.64'!$K117</f>
        <v>1132.3</v>
      </c>
      <c r="C111" s="30">
        <f t="shared" si="24"/>
        <v>35.24</v>
      </c>
      <c r="D111" s="29">
        <f>'[2]Nacional'!AZ$90</f>
        <v>30756</v>
      </c>
      <c r="E111" s="30">
        <f t="shared" si="25"/>
        <v>332.97</v>
      </c>
      <c r="F111" s="29">
        <f t="shared" si="26"/>
        <v>31888.3</v>
      </c>
      <c r="G111" s="30">
        <f t="shared" si="27"/>
        <v>256.14</v>
      </c>
    </row>
    <row r="112" spans="1:7" s="28" customFormat="1" ht="15.75">
      <c r="A112" s="17" t="s">
        <v>98</v>
      </c>
      <c r="B112" s="29">
        <f>'[1]19.64'!$K118</f>
        <v>4.42</v>
      </c>
      <c r="C112" s="30">
        <f t="shared" si="24"/>
        <v>0.14</v>
      </c>
      <c r="D112" s="29">
        <f>'[2]Nacional'!AZ$112</f>
        <v>36</v>
      </c>
      <c r="E112" s="30">
        <f t="shared" si="25"/>
        <v>0.39</v>
      </c>
      <c r="F112" s="29">
        <f t="shared" si="26"/>
        <v>40.42</v>
      </c>
      <c r="G112" s="30">
        <f t="shared" si="27"/>
        <v>0.32</v>
      </c>
    </row>
    <row r="113" spans="1:7" s="28" customFormat="1" ht="15.75">
      <c r="A113" s="17" t="s">
        <v>99</v>
      </c>
      <c r="B113" s="29">
        <f>'[1]19.64'!$K119</f>
        <v>11.45</v>
      </c>
      <c r="C113" s="30">
        <f t="shared" si="24"/>
        <v>0.36</v>
      </c>
      <c r="D113" s="29">
        <f>'[2]Nacional'!AZ$113</f>
        <v>1729</v>
      </c>
      <c r="E113" s="30">
        <f t="shared" si="25"/>
        <v>18.72</v>
      </c>
      <c r="F113" s="29">
        <f t="shared" si="26"/>
        <v>1740.45</v>
      </c>
      <c r="G113" s="30">
        <f t="shared" si="27"/>
        <v>13.98</v>
      </c>
    </row>
    <row r="114" spans="1:7" s="28" customFormat="1" ht="15.75">
      <c r="A114" s="31" t="s">
        <v>100</v>
      </c>
      <c r="B114" s="29">
        <f>'[1]19.64'!$K120</f>
        <v>35.79</v>
      </c>
      <c r="C114" s="30">
        <f t="shared" si="24"/>
        <v>1.11</v>
      </c>
      <c r="D114" s="29">
        <f>'[2]Nacional'!AZ$111</f>
        <v>5311</v>
      </c>
      <c r="E114" s="30">
        <f t="shared" si="25"/>
        <v>57.5</v>
      </c>
      <c r="F114" s="29">
        <f t="shared" si="26"/>
        <v>5346.79</v>
      </c>
      <c r="G114" s="30">
        <f t="shared" si="27"/>
        <v>42.95</v>
      </c>
    </row>
    <row r="115" spans="1:7" s="28" customFormat="1" ht="15.75">
      <c r="A115" s="17" t="s">
        <v>101</v>
      </c>
      <c r="B115" s="29">
        <f>'[1]19.64'!$K121</f>
        <v>0.59</v>
      </c>
      <c r="C115" s="30">
        <f t="shared" si="24"/>
        <v>0.02</v>
      </c>
      <c r="D115" s="29">
        <f>'[2]Nacional'!AZ$122</f>
        <v>239</v>
      </c>
      <c r="E115" s="30">
        <f t="shared" si="25"/>
        <v>2.59</v>
      </c>
      <c r="F115" s="29">
        <f t="shared" si="26"/>
        <v>239.59</v>
      </c>
      <c r="G115" s="30">
        <f t="shared" si="27"/>
        <v>1.92</v>
      </c>
    </row>
    <row r="116" spans="1:7" s="28" customFormat="1" ht="15.75">
      <c r="A116" s="17" t="s">
        <v>102</v>
      </c>
      <c r="B116" s="29">
        <f>'[1]19.64'!$K122</f>
        <v>0.31</v>
      </c>
      <c r="C116" s="30">
        <f t="shared" si="24"/>
        <v>0.01</v>
      </c>
      <c r="D116" s="29">
        <f>'[2]Nacional'!AZ$123</f>
        <v>138970</v>
      </c>
      <c r="E116" s="30">
        <f t="shared" si="25"/>
        <v>1504.53</v>
      </c>
      <c r="F116" s="29">
        <f t="shared" si="26"/>
        <v>138970.31</v>
      </c>
      <c r="G116" s="30">
        <f t="shared" si="27"/>
        <v>1116.26</v>
      </c>
    </row>
    <row r="117" spans="1:7" s="28" customFormat="1" ht="15.75">
      <c r="A117" s="17" t="s">
        <v>103</v>
      </c>
      <c r="B117" s="29">
        <f>'[1]19.64'!$K123</f>
        <v>13.85</v>
      </c>
      <c r="C117" s="30">
        <f t="shared" si="24"/>
        <v>0.43</v>
      </c>
      <c r="D117" s="29">
        <f>'[2]Nacional'!AZ$102</f>
        <v>346</v>
      </c>
      <c r="E117" s="30">
        <f t="shared" si="25"/>
        <v>3.75</v>
      </c>
      <c r="F117" s="29">
        <f t="shared" si="26"/>
        <v>359.85</v>
      </c>
      <c r="G117" s="30">
        <f t="shared" si="27"/>
        <v>2.89</v>
      </c>
    </row>
    <row r="118" spans="1:7" s="28" customFormat="1" ht="15.75">
      <c r="A118" s="17" t="s">
        <v>104</v>
      </c>
      <c r="B118" s="29">
        <f>'[1]19.64'!$K124</f>
        <v>0.25</v>
      </c>
      <c r="C118" s="30">
        <f t="shared" si="24"/>
        <v>0.01</v>
      </c>
      <c r="D118" s="29">
        <f>'[2]Nacional'!AZ$109</f>
        <v>824</v>
      </c>
      <c r="E118" s="30">
        <f t="shared" si="25"/>
        <v>8.92</v>
      </c>
      <c r="F118" s="29">
        <f t="shared" si="26"/>
        <v>824.25</v>
      </c>
      <c r="G118" s="30">
        <f t="shared" si="27"/>
        <v>6.62</v>
      </c>
    </row>
    <row r="119" spans="1:7" s="28" customFormat="1" ht="15.75">
      <c r="A119" s="17" t="s">
        <v>105</v>
      </c>
      <c r="B119" s="29">
        <f>'[1]19.64'!$K125</f>
        <v>1.9</v>
      </c>
      <c r="C119" s="30">
        <f t="shared" si="24"/>
        <v>0.06</v>
      </c>
      <c r="D119" s="29">
        <f>'[2]Nacional'!AZ$93</f>
        <v>3171</v>
      </c>
      <c r="E119" s="30">
        <f t="shared" si="25"/>
        <v>34.33</v>
      </c>
      <c r="F119" s="29">
        <f t="shared" si="26"/>
        <v>3172.9</v>
      </c>
      <c r="G119" s="30">
        <f t="shared" si="27"/>
        <v>25.49</v>
      </c>
    </row>
    <row r="120" spans="1:7" s="28" customFormat="1" ht="15.75">
      <c r="A120" s="17" t="s">
        <v>106</v>
      </c>
      <c r="B120" s="29">
        <f>'[1]19.64'!$K126</f>
        <v>968.64</v>
      </c>
      <c r="C120" s="30">
        <f t="shared" si="24"/>
        <v>30.15</v>
      </c>
      <c r="D120" s="29">
        <f>'[2]Nacional'!AZ$94</f>
        <v>469</v>
      </c>
      <c r="E120" s="30">
        <f t="shared" si="25"/>
        <v>5.08</v>
      </c>
      <c r="F120" s="29">
        <f t="shared" si="26"/>
        <v>1437.6399999999999</v>
      </c>
      <c r="G120" s="30">
        <f t="shared" si="27"/>
        <v>11.55</v>
      </c>
    </row>
    <row r="121" spans="1:7" s="28" customFormat="1" ht="15.75">
      <c r="A121" s="17" t="s">
        <v>107</v>
      </c>
      <c r="B121" s="29">
        <f>'[1]19.64'!$K127</f>
        <v>0.06</v>
      </c>
      <c r="C121" s="30">
        <f t="shared" si="24"/>
        <v>0</v>
      </c>
      <c r="D121" s="29">
        <f>'[2]Nacional'!AZ$95</f>
        <v>53</v>
      </c>
      <c r="E121" s="30">
        <f t="shared" si="25"/>
        <v>0.57</v>
      </c>
      <c r="F121" s="29">
        <f t="shared" si="26"/>
        <v>53.06</v>
      </c>
      <c r="G121" s="30">
        <f t="shared" si="27"/>
        <v>0.43</v>
      </c>
    </row>
    <row r="122" spans="1:7" s="28" customFormat="1" ht="15.75">
      <c r="A122" s="17" t="s">
        <v>108</v>
      </c>
      <c r="B122" s="29">
        <f>'[1]19.64'!$K128</f>
        <v>1.81</v>
      </c>
      <c r="C122" s="30">
        <f t="shared" si="24"/>
        <v>0.06</v>
      </c>
      <c r="D122" s="29">
        <f>'[2]Nacional'!AZ$99</f>
        <v>1636</v>
      </c>
      <c r="E122" s="30">
        <f t="shared" si="25"/>
        <v>17.71</v>
      </c>
      <c r="F122" s="29">
        <f t="shared" si="26"/>
        <v>1637.81</v>
      </c>
      <c r="G122" s="30">
        <f t="shared" si="27"/>
        <v>13.16</v>
      </c>
    </row>
    <row r="123" spans="1:7" s="28" customFormat="1" ht="15.75">
      <c r="A123" s="17" t="s">
        <v>109</v>
      </c>
      <c r="B123" s="29">
        <f>'[1]19.64'!$K129</f>
        <v>59.88</v>
      </c>
      <c r="C123" s="30">
        <f t="shared" si="24"/>
        <v>1.86</v>
      </c>
      <c r="D123" s="29">
        <f>'[2]Nacional'!AZ$100</f>
        <v>147</v>
      </c>
      <c r="E123" s="30">
        <f t="shared" si="25"/>
        <v>1.59</v>
      </c>
      <c r="F123" s="29">
        <f t="shared" si="26"/>
        <v>206.88</v>
      </c>
      <c r="G123" s="30">
        <f t="shared" si="27"/>
        <v>1.66</v>
      </c>
    </row>
    <row r="124" spans="1:7" s="28" customFormat="1" ht="15.75">
      <c r="A124" s="17" t="s">
        <v>110</v>
      </c>
      <c r="B124" s="29">
        <f>'[1]19.64'!$K130</f>
        <v>81.98</v>
      </c>
      <c r="C124" s="30">
        <f t="shared" si="24"/>
        <v>2.55</v>
      </c>
      <c r="D124" s="29">
        <f>'[2]Nacional'!AZ$120</f>
        <v>1438</v>
      </c>
      <c r="E124" s="30">
        <f t="shared" si="25"/>
        <v>15.57</v>
      </c>
      <c r="F124" s="29">
        <f t="shared" si="26"/>
        <v>1519.98</v>
      </c>
      <c r="G124" s="30">
        <f t="shared" si="27"/>
        <v>12.21</v>
      </c>
    </row>
    <row r="125" spans="1:7" s="28" customFormat="1" ht="15.75">
      <c r="A125" s="17" t="s">
        <v>111</v>
      </c>
      <c r="B125" s="29">
        <f>'[1]19.64'!$K131</f>
        <v>46.72</v>
      </c>
      <c r="C125" s="30">
        <f t="shared" si="24"/>
        <v>1.45</v>
      </c>
      <c r="D125" s="29">
        <f>'[2]Nacional'!AZ$107</f>
        <v>52153</v>
      </c>
      <c r="E125" s="30">
        <f t="shared" si="25"/>
        <v>564.62</v>
      </c>
      <c r="F125" s="29">
        <f t="shared" si="26"/>
        <v>52199.72</v>
      </c>
      <c r="G125" s="30">
        <f t="shared" si="27"/>
        <v>419.29</v>
      </c>
    </row>
    <row r="126" spans="1:7" s="28" customFormat="1" ht="15.75">
      <c r="A126" s="17" t="s">
        <v>112</v>
      </c>
      <c r="B126" s="29">
        <f>'[1]19.64'!$K132</f>
        <v>33.77</v>
      </c>
      <c r="C126" s="30">
        <f t="shared" si="24"/>
        <v>1.05</v>
      </c>
      <c r="D126" s="29">
        <f>'[2]Nacional'!AZ$98</f>
        <v>69</v>
      </c>
      <c r="E126" s="30">
        <f t="shared" si="25"/>
        <v>0.75</v>
      </c>
      <c r="F126" s="29">
        <f t="shared" si="26"/>
        <v>102.77000000000001</v>
      </c>
      <c r="G126" s="30">
        <f t="shared" si="27"/>
        <v>0.83</v>
      </c>
    </row>
    <row r="127" spans="1:7" s="28" customFormat="1" ht="15.75">
      <c r="A127" s="17" t="s">
        <v>113</v>
      </c>
      <c r="B127" s="29">
        <f>'[1]19.64'!$K133</f>
        <v>2.21</v>
      </c>
      <c r="C127" s="30">
        <f t="shared" si="24"/>
        <v>0.07</v>
      </c>
      <c r="D127" s="29">
        <f>'[2]Nacional'!AZ$124</f>
        <v>71</v>
      </c>
      <c r="E127" s="30">
        <f t="shared" si="25"/>
        <v>0.77</v>
      </c>
      <c r="F127" s="29">
        <f t="shared" si="26"/>
        <v>73.21</v>
      </c>
      <c r="G127" s="30">
        <f t="shared" si="27"/>
        <v>0.59</v>
      </c>
    </row>
    <row r="128" spans="1:7" s="28" customFormat="1" ht="15.75">
      <c r="A128" s="17" t="s">
        <v>114</v>
      </c>
      <c r="B128" s="29">
        <f>'[1]19.64'!$K134</f>
        <v>0.22</v>
      </c>
      <c r="C128" s="30">
        <f t="shared" si="24"/>
        <v>0.01</v>
      </c>
      <c r="D128" s="29">
        <f>'[2]Nacional'!AZ$118</f>
        <v>1904</v>
      </c>
      <c r="E128" s="30">
        <f t="shared" si="25"/>
        <v>20.61</v>
      </c>
      <c r="F128" s="29">
        <f t="shared" si="26"/>
        <v>1904.22</v>
      </c>
      <c r="G128" s="30">
        <f t="shared" si="27"/>
        <v>15.3</v>
      </c>
    </row>
    <row r="129" spans="1:7" s="28" customFormat="1" ht="15.75">
      <c r="A129" s="17" t="s">
        <v>115</v>
      </c>
      <c r="B129" s="29">
        <f>'[1]19.64'!$K135</f>
        <v>2.12</v>
      </c>
      <c r="C129" s="30">
        <f t="shared" si="24"/>
        <v>0.07</v>
      </c>
      <c r="D129" s="29">
        <f>'[2]Nacional'!AZ$89</f>
        <v>2702</v>
      </c>
      <c r="E129" s="30">
        <f t="shared" si="25"/>
        <v>29.25</v>
      </c>
      <c r="F129" s="29">
        <f t="shared" si="26"/>
        <v>2704.12</v>
      </c>
      <c r="G129" s="30">
        <f t="shared" si="27"/>
        <v>21.72</v>
      </c>
    </row>
    <row r="130" spans="1:7" s="28" customFormat="1" ht="15.75">
      <c r="A130" s="17" t="s">
        <v>116</v>
      </c>
      <c r="B130" s="29">
        <f>'[1]19.64'!$K136</f>
        <v>0.06</v>
      </c>
      <c r="C130" s="30">
        <f t="shared" si="24"/>
        <v>0</v>
      </c>
      <c r="D130" s="29">
        <f>'[2]Nacional'!AZ$119</f>
        <v>2869</v>
      </c>
      <c r="E130" s="30">
        <f t="shared" si="25"/>
        <v>31.06</v>
      </c>
      <c r="F130" s="29">
        <f t="shared" si="26"/>
        <v>2869.06</v>
      </c>
      <c r="G130" s="30">
        <f t="shared" si="27"/>
        <v>23.05</v>
      </c>
    </row>
    <row r="131" spans="1:7" s="28" customFormat="1" ht="15.75">
      <c r="A131" s="17" t="s">
        <v>117</v>
      </c>
      <c r="B131" s="29">
        <f>'[1]19.64'!$K137</f>
        <v>0</v>
      </c>
      <c r="C131" s="30">
        <f t="shared" si="24"/>
        <v>0</v>
      </c>
      <c r="D131" s="29">
        <f>'[2]Nacional'!AZ$117</f>
        <v>2342</v>
      </c>
      <c r="E131" s="30">
        <f t="shared" si="25"/>
        <v>25.36</v>
      </c>
      <c r="F131" s="29">
        <f t="shared" si="26"/>
        <v>2342</v>
      </c>
      <c r="G131" s="30">
        <f t="shared" si="27"/>
        <v>18.81</v>
      </c>
    </row>
    <row r="132" spans="1:7" s="28" customFormat="1" ht="15.75">
      <c r="A132" s="17" t="s">
        <v>118</v>
      </c>
      <c r="B132" s="29">
        <f>'[1]19.64'!$K138</f>
        <v>0</v>
      </c>
      <c r="C132" s="30">
        <f t="shared" si="24"/>
        <v>0</v>
      </c>
      <c r="D132" s="29">
        <f>'[2]Nacional'!AZ$116</f>
        <v>284</v>
      </c>
      <c r="E132" s="30">
        <f t="shared" si="25"/>
        <v>3.07</v>
      </c>
      <c r="F132" s="29">
        <f t="shared" si="26"/>
        <v>284</v>
      </c>
      <c r="G132" s="30">
        <f t="shared" si="27"/>
        <v>2.28</v>
      </c>
    </row>
    <row r="133" spans="1:7" s="28" customFormat="1" ht="15.75">
      <c r="A133" s="17" t="s">
        <v>119</v>
      </c>
      <c r="B133" s="29">
        <f>'[1]19.64'!$K139</f>
        <v>0</v>
      </c>
      <c r="C133" s="30">
        <f t="shared" si="24"/>
        <v>0</v>
      </c>
      <c r="D133" s="29">
        <f>'[2]Nacional'!AZ$115</f>
        <v>14</v>
      </c>
      <c r="E133" s="30">
        <f t="shared" si="25"/>
        <v>0.15</v>
      </c>
      <c r="F133" s="29">
        <f t="shared" si="26"/>
        <v>14</v>
      </c>
      <c r="G133" s="30">
        <f t="shared" si="27"/>
        <v>0.11</v>
      </c>
    </row>
    <row r="134" spans="1:7" s="12" customFormat="1" ht="15.75">
      <c r="A134" s="16" t="s">
        <v>120</v>
      </c>
      <c r="B134" s="22">
        <f>'[1]19.64'!$K140</f>
        <v>0</v>
      </c>
      <c r="C134" s="23">
        <f t="shared" si="24"/>
        <v>0</v>
      </c>
      <c r="D134" s="22">
        <f>'[2]Nacional'!AZ$96</f>
        <v>1259</v>
      </c>
      <c r="E134" s="23">
        <f t="shared" si="25"/>
        <v>13.63</v>
      </c>
      <c r="F134" s="22">
        <f t="shared" si="26"/>
        <v>1259</v>
      </c>
      <c r="G134" s="23">
        <f t="shared" si="27"/>
        <v>10.11</v>
      </c>
    </row>
    <row r="135" spans="1:7" s="12" customFormat="1" ht="15.75">
      <c r="A135" s="16" t="s">
        <v>121</v>
      </c>
      <c r="B135" s="22">
        <f>'[1]19.64'!$K141</f>
        <v>0</v>
      </c>
      <c r="C135" s="23">
        <f t="shared" si="24"/>
        <v>0</v>
      </c>
      <c r="D135" s="22">
        <f>'[2]Nacional'!AZ$92+'[2]Nacional'!AZ$101+'[2]Nacional'!AZ$105+'[2]Nacional'!AZ$110+'[2]Nacional'!AZ$114+'[2]Nacional'!AZ$121</f>
        <v>30</v>
      </c>
      <c r="E135" s="23">
        <f t="shared" si="25"/>
        <v>0.32</v>
      </c>
      <c r="F135" s="22">
        <f t="shared" si="26"/>
        <v>30</v>
      </c>
      <c r="G135" s="23">
        <f t="shared" si="27"/>
        <v>0.24</v>
      </c>
    </row>
    <row r="136" spans="1:15" ht="6.75" customHeight="1">
      <c r="A136" s="7"/>
      <c r="B136" s="8"/>
      <c r="C136" s="9"/>
      <c r="D136" s="8"/>
      <c r="E136" s="9"/>
      <c r="F136" s="8"/>
      <c r="G136" s="9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9" t="s">
        <v>125</v>
      </c>
      <c r="B137" s="4"/>
      <c r="C137" s="5"/>
      <c r="D137" s="4"/>
      <c r="E137" s="5"/>
      <c r="F137" s="4"/>
      <c r="G137" s="5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19" t="s">
        <v>126</v>
      </c>
      <c r="B138" s="4"/>
      <c r="C138" s="5"/>
      <c r="D138" s="4"/>
      <c r="E138" s="5"/>
      <c r="F138" s="4"/>
      <c r="G138" s="5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11" t="s">
        <v>124</v>
      </c>
      <c r="B139" s="4"/>
      <c r="C139" s="5"/>
      <c r="D139" s="4"/>
      <c r="E139" s="5"/>
      <c r="F139" s="4"/>
      <c r="G139" s="5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19" t="s">
        <v>122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20" t="s">
        <v>123</v>
      </c>
      <c r="B141" s="4"/>
      <c r="C141" s="5"/>
      <c r="D141" s="4"/>
      <c r="E141" s="5"/>
      <c r="F141" s="4"/>
      <c r="G141" s="5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4"/>
      <c r="C142" s="5"/>
      <c r="D142" s="4"/>
      <c r="E142" s="5"/>
      <c r="F142" s="4"/>
      <c r="G142" s="5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4"/>
      <c r="C143" s="5"/>
      <c r="D143" s="4"/>
      <c r="E143" s="5"/>
      <c r="F143" s="4"/>
      <c r="G143" s="5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4"/>
      <c r="C144" s="5"/>
      <c r="D144" s="4"/>
      <c r="E144" s="5"/>
      <c r="F144" s="4"/>
      <c r="G144" s="5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4"/>
      <c r="C145" s="5"/>
      <c r="D145" s="4"/>
      <c r="E145" s="5"/>
      <c r="F145" s="4"/>
      <c r="G145" s="5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4"/>
      <c r="C146" s="5"/>
      <c r="D146" s="4"/>
      <c r="E146" s="5"/>
      <c r="F146" s="4"/>
      <c r="G146" s="5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6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6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6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6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6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6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6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6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6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6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6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6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6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6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6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</row>
    <row r="162" spans="3:6" ht="12">
      <c r="C162" s="2"/>
      <c r="F162" s="1"/>
    </row>
    <row r="163" spans="3:6" ht="12">
      <c r="C163" s="2"/>
      <c r="F163" s="1"/>
    </row>
    <row r="164" spans="3:6" ht="12">
      <c r="C164" s="2"/>
      <c r="F164" s="1"/>
    </row>
    <row r="165" spans="3:6" ht="12">
      <c r="C165" s="2"/>
      <c r="F165" s="1"/>
    </row>
    <row r="166" spans="3:6" ht="12">
      <c r="C166" s="2"/>
      <c r="F166" s="1"/>
    </row>
  </sheetData>
  <sheetProtection/>
  <mergeCells count="6">
    <mergeCell ref="F10:G10"/>
    <mergeCell ref="A6:G6"/>
    <mergeCell ref="A8:G8"/>
    <mergeCell ref="A10:A11"/>
    <mergeCell ref="B10:C10"/>
    <mergeCell ref="D10:E10"/>
  </mergeCells>
  <printOptions/>
  <pageMargins left="0.984251968503937" right="0" top="0" bottom="0.5905511811023623" header="0" footer="0"/>
  <pageSetup firstPageNumber="891" useFirstPageNumber="1" horizontalDpi="600" verticalDpi="600" orientation="landscape" scale="62" r:id="rId2"/>
  <rowBreaks count="1" manualBreakCount="1">
    <brk id="9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 </cp:lastModifiedBy>
  <cp:lastPrinted>2014-07-17T17:39:04Z</cp:lastPrinted>
  <dcterms:created xsi:type="dcterms:W3CDTF">2004-02-02T22:51:12Z</dcterms:created>
  <dcterms:modified xsi:type="dcterms:W3CDTF">2014-07-17T18:42:50Z</dcterms:modified>
  <cp:category/>
  <cp:version/>
  <cp:contentType/>
  <cp:contentStatus/>
</cp:coreProperties>
</file>