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4" sheetId="1" r:id="rId1"/>
  </sheets>
  <definedNames>
    <definedName name="\a">'CUAD1944'!$G$14</definedName>
    <definedName name="_Regression_Int" localSheetId="0" hidden="1">1</definedName>
    <definedName name="A_IMPRESIÓN_IM">'CUAD1944'!$E$54:$IV$8198</definedName>
    <definedName name="_xlnm.Print_Area" localSheetId="0">'CUAD1944'!$A$10:$I$162</definedName>
    <definedName name="Imprimir_área_IM" localSheetId="0">'CUAD1944'!$A$10:$I$163</definedName>
    <definedName name="Imprimir_títulos_IM" localSheetId="0">'CUAD1944'!$1:$8</definedName>
    <definedName name="_xlnm.Print_Titles" localSheetId="0">'CUAD1944'!$1:$9</definedName>
  </definedNames>
  <calcPr fullCalcOnLoad="1"/>
</workbook>
</file>

<file path=xl/sharedStrings.xml><?xml version="1.0" encoding="utf-8"?>
<sst xmlns="http://schemas.openxmlformats.org/spreadsheetml/2006/main" count="130" uniqueCount="126">
  <si>
    <t xml:space="preserve">    DISTRITO FEDERAL</t>
  </si>
  <si>
    <t xml:space="preserve"> ENTIDADES FEDERATIVAS</t>
  </si>
  <si>
    <t xml:space="preserve">     N A C I O N A L</t>
  </si>
  <si>
    <t xml:space="preserve">  E  N  F  E  R  M  E  D  A  D  </t>
  </si>
  <si>
    <t xml:space="preserve">     CASOS</t>
  </si>
  <si>
    <t>TASA (+)</t>
  </si>
  <si>
    <t xml:space="preserve">    CASOS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</si>
  <si>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</si>
  <si>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</si>
  <si>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</si>
  <si>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</si>
  <si>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</si>
  <si>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</si>
  <si>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</si>
  <si>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</si>
  <si>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</si>
  <si>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</si>
  <si>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</si>
  <si>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</si>
  <si>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</si>
  <si>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</si>
  <si>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</si>
  <si>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</si>
  <si>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</si>
  <si>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</si>
  <si>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</si>
  <si>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</si>
  <si>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</si>
  <si>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</si>
  <si>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</si>
  <si>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</si>
  <si>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</si>
  <si>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</si>
  <si>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</si>
  <si>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</si>
  <si>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</si>
  <si>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</si>
  <si>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</si>
  <si>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</si>
  <si>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</si>
  <si>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</si>
  <si>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</si>
  <si>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</si>
  <si>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</si>
  <si>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</si>
  <si>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</si>
  <si>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</si>
  <si>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</si>
  <si>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</si>
  <si>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</si>
  <si>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</si>
  <si>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</si>
  <si>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</si>
  <si>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</si>
  <si>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</si>
  <si>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</si>
  <si>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</si>
  <si>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</si>
  <si>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</si>
  <si>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</si>
  <si>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</si>
  <si>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</si>
  <si>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</si>
  <si>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</si>
  <si>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</si>
  <si>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</si>
  <si>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</si>
  <si>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LEISHMANIASIS</t>
  </si>
  <si>
    <t xml:space="preserve"> EFECTOS INDESEABLES POR VACUNA</t>
  </si>
  <si>
    <t xml:space="preserve"> NO TRANSMISIBLES</t>
  </si>
  <si>
    <t xml:space="preserve"> AMEBIASIS INTESTINAL</t>
  </si>
  <si>
    <t xml:space="preserve"> ENTEROBIASIS</t>
  </si>
  <si>
    <t xml:space="preserve"> DIARREA DEBIDA A ROTAVIRUS</t>
  </si>
  <si>
    <t xml:space="preserve"> FARINGITIS Y AMIGDALITIS ESTREPTOCÓCICAS</t>
  </si>
  <si>
    <t xml:space="preserve"> INFLUENZA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</si>
  <si>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</si>
  <si>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</si>
  <si>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</si>
  <si>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</si>
  <si>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</si>
  <si>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</si>
  <si>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DE CHAGAS</t>
  </si>
  <si>
    <t xml:space="preserve"> ONCOCERCOSIS</t>
  </si>
  <si>
    <t xml:space="preserve"> ENFERMEDAD FEBRIL EXANTEMÁTICA</t>
  </si>
  <si>
    <t xml:space="preserve"> CONJUNTIVITIS</t>
  </si>
  <si>
    <t xml:space="preserve"> OTRAS HEPATITIS VIRALES AGUDAS</t>
  </si>
  <si>
    <t xml:space="preserve"> ESCABIOSIS</t>
  </si>
  <si>
    <t xml:space="preserve"> INFECCIÓN DE VÍAS URINARIAS</t>
  </si>
  <si>
    <t xml:space="preserve"> FIEBRE REUMATICA AGUDA</t>
  </si>
  <si>
    <t xml:space="preserve"> HIPERTENSION ARTERIAL</t>
  </si>
  <si>
    <t xml:space="preserve"> BOCIO ENDEMICO</t>
  </si>
  <si>
    <t xml:space="preserve"> DIABETES MELLITUS NO INSULINODEPENDIENTE (tipo 2)</t>
  </si>
  <si>
    <t xml:space="preserve"> ENF. ISQUEMICAS DEL CORAZON</t>
  </si>
  <si>
    <t xml:space="preserve"> ENFERMEDADES CEREBROVASCULARES</t>
  </si>
  <si>
    <t xml:space="preserve"> ASMA Y ESTADO ASMÁTICO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</si>
  <si>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</si>
  <si>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</si>
  <si>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</si>
  <si>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TUMOR MALIGNO DEL CUELLO DEL ÚTERO</t>
  </si>
  <si>
    <t xml:space="preserve"> ÚLCERAS, GASTRITIS Y DUODENITIS</t>
  </si>
  <si>
    <t xml:space="preserve"> ENFERMEDAD ALCOHÓLICA DEL HÍGADO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</si>
  <si>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</si>
  <si>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</si>
  <si>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</si>
  <si>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</si>
  <si>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MODERADA</t>
  </si>
  <si>
    <t xml:space="preserve"> DISPLASIA CERVICAL SEVERA Y CACU IN SITU</t>
  </si>
  <si>
    <t xml:space="preserve"> TUMOR  MALIGNO DE MAMA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</si>
  <si>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</si>
  <si>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</si>
  <si>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</si>
  <si>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 PEATON LESIONADO EN ACCIDENTE</t>
  </si>
  <si>
    <t xml:space="preserve"> ACCIDENTES DE TRANSPORTE EN VEHÍCULOS CON MOTOR</t>
  </si>
  <si>
    <t xml:space="preserve"> QUEMADURAS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</si>
  <si>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</si>
  <si>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</si>
  <si>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</si>
  <si>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</si>
  <si>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OTRAS ENFERMEDADES NO TRANSMISIBLES</t>
  </si>
  <si>
    <t xml:space="preserve"> INFECCIÓN ASINTOMÁTICA POR VIH (1)</t>
  </si>
  <si>
    <t xml:space="preserve">        FUENTE: FORMAS SUIVE-1-2007. INFORME SEMANAL DE CASOS NUEVOS DE ENFERMEDADES.</t>
  </si>
  <si>
    <t xml:space="preserve">        DEPARTAMENTO DE VIGILANCIA Y CONTROL EPIDEMIOLOGICO.</t>
  </si>
  <si>
    <t>ANUARIO ESTADISTICO 2010</t>
  </si>
  <si>
    <t xml:space="preserve">  (+) TASA POR 100,000 DERECHOHABIENTES, POBLACION AMPARADA 2009.</t>
  </si>
  <si>
    <t xml:space="preserve">  (1) TASA POR 1'000,000 DERECHOHABIENTES, POBLACION AMPARADA 2009.</t>
  </si>
  <si>
    <t xml:space="preserve">  19.63  PERFIL DE LA MORBILIDAD SEGUN AREA DE PROCEDENCIA, NACIONAL.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</si>
</sst>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1</xdr:col>
      <xdr:colOff>571500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87"/>
  <sheetViews>
    <sheetView showGridLines="0" showZeros="0" tabSelected="1" view="pageBreakPreview" zoomScale="75" zoomScaleNormal="80" zoomScaleSheetLayoutView="75" zoomScalePageLayoutView="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61.50390625" style="0" customWidth="1"/>
    <col min="3" max="5" width="16.375" style="0" customWidth="1"/>
    <col min="6" max="6" width="15.125" style="0" customWidth="1"/>
    <col min="7" max="8" width="13.625" style="0" customWidth="1"/>
    <col min="10" max="10" width="7.00390625" style="0" bestFit="1" customWidth="1"/>
    <col min="24" max="27" width="11.625" style="0" customWidth="1"/>
  </cols>
  <sheetData>
    <row r="1" spans="1:21" ht="12.75">
      <c r="A1" s="4"/>
      <c r="B1" s="42" t="s">
        <v>122</v>
      </c>
      <c r="C1" s="42"/>
      <c r="D1" s="42"/>
      <c r="E1" s="42"/>
      <c r="F1" s="42"/>
      <c r="G1" s="42"/>
      <c r="H1" s="42"/>
      <c r="I1" s="42"/>
      <c r="J1" s="11"/>
      <c r="K1" s="20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>
      <c r="A3" s="5"/>
      <c r="B3" s="43" t="s">
        <v>125</v>
      </c>
      <c r="C3" s="43"/>
      <c r="D3" s="43"/>
      <c r="E3" s="43"/>
      <c r="F3" s="43"/>
      <c r="G3" s="43"/>
      <c r="H3" s="43"/>
      <c r="I3" s="4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5"/>
      <c r="B5" s="12"/>
      <c r="C5" s="13"/>
      <c r="D5" s="13"/>
      <c r="E5" s="13"/>
      <c r="F5" s="15">
        <v>7179387</v>
      </c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2.75">
      <c r="A6" s="5"/>
      <c r="B6" s="5"/>
      <c r="C6" s="44" t="s">
        <v>0</v>
      </c>
      <c r="D6" s="44"/>
      <c r="E6" s="44" t="s">
        <v>1</v>
      </c>
      <c r="F6" s="44"/>
      <c r="G6" s="44" t="s">
        <v>2</v>
      </c>
      <c r="H6" s="4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4" t="s">
        <v>3</v>
      </c>
      <c r="C7" s="4" t="s">
        <v>4</v>
      </c>
      <c r="D7" s="6" t="s">
        <v>5</v>
      </c>
      <c r="E7" s="4" t="s">
        <v>6</v>
      </c>
      <c r="F7" s="6" t="s">
        <v>5</v>
      </c>
      <c r="G7" s="4" t="s">
        <v>6</v>
      </c>
      <c r="H7" s="6" t="s">
        <v>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5"/>
      <c r="B8" s="5"/>
      <c r="C8" s="24"/>
      <c r="D8" s="25">
        <v>3152488</v>
      </c>
      <c r="E8" s="24"/>
      <c r="F8" s="25">
        <v>8436995</v>
      </c>
      <c r="G8" s="25"/>
      <c r="H8" s="25">
        <f>F8+D8</f>
        <v>11589483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5"/>
      <c r="B9" s="13"/>
      <c r="C9" s="26"/>
      <c r="D9" s="27"/>
      <c r="E9" s="26"/>
      <c r="F9" s="27"/>
      <c r="G9" s="27"/>
      <c r="H9" s="27"/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6" s="32" customFormat="1" ht="12.75">
      <c r="A10" s="28"/>
      <c r="B10" s="29" t="s">
        <v>7</v>
      </c>
      <c r="C10" s="30">
        <f>SUM(C12:C13)</f>
        <v>775324</v>
      </c>
      <c r="D10" s="31">
        <f>IF(C10=0," ",ROUND(C10*100000/$D$8,2))</f>
        <v>24594.03</v>
      </c>
      <c r="E10" s="30">
        <f>SUM(E12:E13)</f>
        <v>3246118</v>
      </c>
      <c r="F10" s="31">
        <f>ROUND((E10*100000)/$F$8,2)</f>
        <v>38474.81</v>
      </c>
      <c r="G10" s="30">
        <f>SUM(G12:G13)</f>
        <v>4021442</v>
      </c>
      <c r="H10" s="31">
        <f>ROUND((G10*100000)/$H$8,2)</f>
        <v>34699.06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X10" s="33"/>
      <c r="Y10" s="33"/>
      <c r="Z10" s="33"/>
    </row>
    <row r="11" spans="1:21" ht="12.75">
      <c r="A11" s="5"/>
      <c r="B11" s="5"/>
      <c r="C11" s="16"/>
      <c r="D11" s="18"/>
      <c r="E11" s="16"/>
      <c r="F11" s="18"/>
      <c r="G11" s="16"/>
      <c r="H11" s="1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6" ht="12.75">
      <c r="A12" s="5"/>
      <c r="B12" s="4" t="s">
        <v>8</v>
      </c>
      <c r="C12" s="16">
        <f>SUM(C17:C108)</f>
        <v>671280</v>
      </c>
      <c r="D12" s="18">
        <f>IF(C12=0," ",ROUND(C12*100000/$D$8,2))</f>
        <v>21293.66</v>
      </c>
      <c r="E12" s="16">
        <f>SUM(E17:E108)</f>
        <v>2854697</v>
      </c>
      <c r="F12" s="18">
        <f>ROUND((E12*100000)/$F$8,2)</f>
        <v>33835.47</v>
      </c>
      <c r="G12" s="16">
        <f>SUM(G17:G108)</f>
        <v>3525977</v>
      </c>
      <c r="H12" s="18">
        <f>ROUND((G12*100000)/$H$8,2)</f>
        <v>30423.94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X12" s="2"/>
      <c r="Y12" s="2"/>
      <c r="Z12" s="2"/>
    </row>
    <row r="13" spans="1:21" ht="12.75">
      <c r="A13" s="5"/>
      <c r="B13" s="4" t="s">
        <v>9</v>
      </c>
      <c r="C13" s="16">
        <f>SUM(C112:C142)</f>
        <v>104044</v>
      </c>
      <c r="D13" s="18">
        <f>IF(C13=0," ",ROUND(C13*100000/$D$8,2))</f>
        <v>3300.38</v>
      </c>
      <c r="E13" s="16">
        <f>SUM(E112:E142)</f>
        <v>391421</v>
      </c>
      <c r="F13" s="18">
        <f>ROUND((E13*100000)/$F$8,2)</f>
        <v>4639.34</v>
      </c>
      <c r="G13" s="16">
        <f>SUM(G112:G142)</f>
        <v>495465</v>
      </c>
      <c r="H13" s="18">
        <f>ROUND((G13*100000)/$H$8,2)</f>
        <v>4275.13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5"/>
      <c r="C14" s="16"/>
      <c r="D14" s="18"/>
      <c r="E14" s="16"/>
      <c r="F14" s="18"/>
      <c r="G14" s="16"/>
      <c r="H14" s="1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32" customFormat="1" ht="12.75">
      <c r="A15" s="28"/>
      <c r="B15" s="29" t="s">
        <v>10</v>
      </c>
      <c r="C15" s="30"/>
      <c r="D15" s="31"/>
      <c r="E15" s="30"/>
      <c r="F15" s="31"/>
      <c r="G15" s="30"/>
      <c r="H15" s="31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2.75">
      <c r="A16" s="5"/>
      <c r="B16" s="5"/>
      <c r="C16" s="16"/>
      <c r="D16" s="18"/>
      <c r="E16" s="16"/>
      <c r="F16" s="18"/>
      <c r="G16" s="16"/>
      <c r="H16" s="1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/>
      <c r="B17" s="4" t="s">
        <v>11</v>
      </c>
      <c r="C17" s="16">
        <v>0</v>
      </c>
      <c r="D17" s="18" t="str">
        <f aca="true" t="shared" si="0" ref="D17:D26">IF(C17=0," ",ROUND(C17*100000/$D$8,2))</f>
        <v> </v>
      </c>
      <c r="E17" s="16"/>
      <c r="F17" s="18">
        <f aca="true" t="shared" si="1" ref="F17:F26">ROUND((E17*100000)/$F$8,2)</f>
        <v>0</v>
      </c>
      <c r="G17" s="16">
        <f>C17+E17</f>
        <v>0</v>
      </c>
      <c r="H17" s="18">
        <f>ROUND((G17*100000)/$H$8,2)</f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4" t="s">
        <v>12</v>
      </c>
      <c r="C18" s="16">
        <v>0</v>
      </c>
      <c r="D18" s="18" t="str">
        <f t="shared" si="0"/>
        <v> </v>
      </c>
      <c r="E18" s="16"/>
      <c r="F18" s="18">
        <f t="shared" si="1"/>
        <v>0</v>
      </c>
      <c r="G18" s="16">
        <f aca="true" t="shared" si="2" ref="G18:G26">C18+E18</f>
        <v>0</v>
      </c>
      <c r="H18" s="18">
        <f aca="true" t="shared" si="3" ref="H18:H26">ROUND((G18*100000)/$H$8,2)</f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4" t="s">
        <v>15</v>
      </c>
      <c r="C19" s="16">
        <v>0</v>
      </c>
      <c r="D19" s="18" t="str">
        <f t="shared" si="0"/>
        <v> </v>
      </c>
      <c r="E19" s="16">
        <v>1</v>
      </c>
      <c r="F19" s="18">
        <f t="shared" si="1"/>
        <v>0.01</v>
      </c>
      <c r="G19" s="16">
        <f t="shared" si="2"/>
        <v>1</v>
      </c>
      <c r="H19" s="18">
        <f t="shared" si="3"/>
        <v>0.01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4" t="s">
        <v>16</v>
      </c>
      <c r="C20" s="16">
        <v>0</v>
      </c>
      <c r="D20" s="18" t="str">
        <f t="shared" si="0"/>
        <v> </v>
      </c>
      <c r="E20" s="16">
        <v>15</v>
      </c>
      <c r="F20" s="18">
        <f t="shared" si="1"/>
        <v>0.18</v>
      </c>
      <c r="G20" s="16">
        <f t="shared" si="2"/>
        <v>15</v>
      </c>
      <c r="H20" s="18">
        <f t="shared" si="3"/>
        <v>0.13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4" t="s">
        <v>17</v>
      </c>
      <c r="C21" s="16">
        <v>1</v>
      </c>
      <c r="D21" s="18">
        <f t="shared" si="0"/>
        <v>0.03</v>
      </c>
      <c r="E21" s="16">
        <v>5</v>
      </c>
      <c r="F21" s="18">
        <f t="shared" si="1"/>
        <v>0.06</v>
      </c>
      <c r="G21" s="16">
        <f t="shared" si="2"/>
        <v>6</v>
      </c>
      <c r="H21" s="18">
        <f t="shared" si="3"/>
        <v>0.05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23" t="s">
        <v>13</v>
      </c>
      <c r="C22" s="16">
        <v>0</v>
      </c>
      <c r="D22" s="18" t="str">
        <f>IF(C22=0," ",ROUND(C22*100000/$D$8,2))</f>
        <v> </v>
      </c>
      <c r="E22" s="16">
        <v>2</v>
      </c>
      <c r="F22" s="18">
        <f>ROUND((E22*100000)/$F$8,2)</f>
        <v>0.02</v>
      </c>
      <c r="G22" s="16">
        <f>C22+E22</f>
        <v>2</v>
      </c>
      <c r="H22" s="18">
        <f>ROUND((G22*100000)/$H$8,2)</f>
        <v>0.02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23" t="s">
        <v>14</v>
      </c>
      <c r="C23" s="16">
        <v>0</v>
      </c>
      <c r="D23" s="18" t="str">
        <f>IF(C23=0," ",ROUND(C23*100000/$D$8,2))</f>
        <v> </v>
      </c>
      <c r="E23" s="16"/>
      <c r="F23" s="18">
        <f>ROUND((E23*100000)/$F$8,2)</f>
        <v>0</v>
      </c>
      <c r="G23" s="16">
        <f>C23+E23</f>
        <v>0</v>
      </c>
      <c r="H23" s="18">
        <f>ROUND((G23*100000)/$H$8,2)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4" t="s">
        <v>18</v>
      </c>
      <c r="C24" s="16">
        <v>73</v>
      </c>
      <c r="D24" s="18">
        <f t="shared" si="0"/>
        <v>2.32</v>
      </c>
      <c r="E24" s="16">
        <v>275</v>
      </c>
      <c r="F24" s="18">
        <f t="shared" si="1"/>
        <v>3.26</v>
      </c>
      <c r="G24" s="16">
        <f t="shared" si="2"/>
        <v>348</v>
      </c>
      <c r="H24" s="18">
        <f t="shared" si="3"/>
        <v>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4" t="s">
        <v>19</v>
      </c>
      <c r="C25" s="16">
        <v>12</v>
      </c>
      <c r="D25" s="18">
        <f t="shared" si="0"/>
        <v>0.38</v>
      </c>
      <c r="E25" s="16">
        <v>35</v>
      </c>
      <c r="F25" s="18">
        <f t="shared" si="1"/>
        <v>0.41</v>
      </c>
      <c r="G25" s="16">
        <f t="shared" si="2"/>
        <v>47</v>
      </c>
      <c r="H25" s="18">
        <f t="shared" si="3"/>
        <v>0.41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4" t="s">
        <v>20</v>
      </c>
      <c r="C26" s="16">
        <v>0</v>
      </c>
      <c r="D26" s="18" t="str">
        <f t="shared" si="0"/>
        <v> </v>
      </c>
      <c r="E26" s="16"/>
      <c r="F26" s="18">
        <f t="shared" si="1"/>
        <v>0</v>
      </c>
      <c r="G26" s="16">
        <f t="shared" si="2"/>
        <v>0</v>
      </c>
      <c r="H26" s="18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5"/>
      <c r="C27" s="16"/>
      <c r="D27" s="18"/>
      <c r="E27" s="16"/>
      <c r="F27" s="18"/>
      <c r="G27" s="16"/>
      <c r="H27" s="1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32" customFormat="1" ht="12.75">
      <c r="A28" s="28"/>
      <c r="B28" s="29" t="s">
        <v>21</v>
      </c>
      <c r="C28" s="30"/>
      <c r="D28" s="31"/>
      <c r="E28" s="30"/>
      <c r="F28" s="31"/>
      <c r="G28" s="30"/>
      <c r="H28" s="3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2.75">
      <c r="A29" s="5"/>
      <c r="B29" s="5"/>
      <c r="C29" s="16"/>
      <c r="D29" s="18"/>
      <c r="E29" s="16"/>
      <c r="F29" s="18"/>
      <c r="G29" s="16"/>
      <c r="H29" s="1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4" t="s">
        <v>22</v>
      </c>
      <c r="C30" s="16">
        <v>0</v>
      </c>
      <c r="D30" s="18" t="str">
        <f aca="true" t="shared" si="4" ref="D30:D43">IF(C30=0," ",ROUND(C30*100000/$D$8,2))</f>
        <v> </v>
      </c>
      <c r="E30" s="16">
        <f>63-63</f>
        <v>0</v>
      </c>
      <c r="F30" s="18">
        <f aca="true" t="shared" si="5" ref="F30:F43">ROUND((E30*100000)/$F$8,2)</f>
        <v>0</v>
      </c>
      <c r="G30" s="16">
        <f aca="true" t="shared" si="6" ref="G30:G43">C30+E30</f>
        <v>0</v>
      </c>
      <c r="H30" s="18">
        <f aca="true" t="shared" si="7" ref="H30:H43">ROUND((G30*100000)/$H$8,2)</f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4" t="s">
        <v>70</v>
      </c>
      <c r="C31" s="16">
        <v>3164</v>
      </c>
      <c r="D31" s="18">
        <f t="shared" si="4"/>
        <v>100.37</v>
      </c>
      <c r="E31" s="16">
        <v>40554</v>
      </c>
      <c r="F31" s="18">
        <f>ROUND((E31*100000)/$F$8,2)</f>
        <v>480.67</v>
      </c>
      <c r="G31" s="16">
        <f>C31+E31</f>
        <v>43718</v>
      </c>
      <c r="H31" s="18">
        <f t="shared" si="7"/>
        <v>377.22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4" t="s">
        <v>71</v>
      </c>
      <c r="C32" s="16">
        <v>319</v>
      </c>
      <c r="D32" s="18">
        <f t="shared" si="4"/>
        <v>10.12</v>
      </c>
      <c r="E32" s="16">
        <v>3856</v>
      </c>
      <c r="F32" s="18">
        <f t="shared" si="5"/>
        <v>45.7</v>
      </c>
      <c r="G32" s="16">
        <f t="shared" si="6"/>
        <v>4175</v>
      </c>
      <c r="H32" s="18">
        <f t="shared" si="7"/>
        <v>36.02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4" t="s">
        <v>23</v>
      </c>
      <c r="C33" s="16">
        <v>663</v>
      </c>
      <c r="D33" s="18">
        <f t="shared" si="4"/>
        <v>21.03</v>
      </c>
      <c r="E33" s="16">
        <v>12458</v>
      </c>
      <c r="F33" s="18">
        <f t="shared" si="5"/>
        <v>147.66</v>
      </c>
      <c r="G33" s="16">
        <f t="shared" si="6"/>
        <v>13121</v>
      </c>
      <c r="H33" s="18">
        <f t="shared" si="7"/>
        <v>113.21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4" t="s">
        <v>24</v>
      </c>
      <c r="C34" s="16">
        <v>5</v>
      </c>
      <c r="D34" s="18">
        <f t="shared" si="4"/>
        <v>0.16</v>
      </c>
      <c r="E34" s="16">
        <v>681</v>
      </c>
      <c r="F34" s="18">
        <f t="shared" si="5"/>
        <v>8.07</v>
      </c>
      <c r="G34" s="16">
        <f t="shared" si="6"/>
        <v>686</v>
      </c>
      <c r="H34" s="18">
        <f t="shared" si="7"/>
        <v>5.92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4" t="s">
        <v>25</v>
      </c>
      <c r="C35" s="16">
        <v>39</v>
      </c>
      <c r="D35" s="18">
        <f t="shared" si="4"/>
        <v>1.24</v>
      </c>
      <c r="E35" s="16">
        <v>4730</v>
      </c>
      <c r="F35" s="18">
        <f t="shared" si="5"/>
        <v>56.06</v>
      </c>
      <c r="G35" s="16">
        <f t="shared" si="6"/>
        <v>4769</v>
      </c>
      <c r="H35" s="18">
        <f t="shared" si="7"/>
        <v>41.15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4" t="s">
        <v>26</v>
      </c>
      <c r="C36" s="16">
        <v>297</v>
      </c>
      <c r="D36" s="18">
        <f t="shared" si="4"/>
        <v>9.42</v>
      </c>
      <c r="E36" s="16">
        <v>1921</v>
      </c>
      <c r="F36" s="18">
        <f t="shared" si="5"/>
        <v>22.77</v>
      </c>
      <c r="G36" s="16">
        <f t="shared" si="6"/>
        <v>2218</v>
      </c>
      <c r="H36" s="18">
        <f t="shared" si="7"/>
        <v>19.14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5"/>
      <c r="B37" s="4" t="s">
        <v>27</v>
      </c>
      <c r="C37" s="16">
        <v>2426</v>
      </c>
      <c r="D37" s="18">
        <f t="shared" si="4"/>
        <v>76.96</v>
      </c>
      <c r="E37" s="16">
        <v>15064</v>
      </c>
      <c r="F37" s="18">
        <f t="shared" si="5"/>
        <v>178.55</v>
      </c>
      <c r="G37" s="16">
        <f t="shared" si="6"/>
        <v>17490</v>
      </c>
      <c r="H37" s="18">
        <f t="shared" si="7"/>
        <v>150.91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.75">
      <c r="A38" s="5"/>
      <c r="B38" s="4" t="s">
        <v>28</v>
      </c>
      <c r="C38" s="16">
        <v>75926</v>
      </c>
      <c r="D38" s="18">
        <f t="shared" si="4"/>
        <v>2408.45</v>
      </c>
      <c r="E38" s="16">
        <v>370538</v>
      </c>
      <c r="F38" s="18">
        <f t="shared" si="5"/>
        <v>4391.82</v>
      </c>
      <c r="G38" s="16">
        <f t="shared" si="6"/>
        <v>446464</v>
      </c>
      <c r="H38" s="18">
        <f t="shared" si="7"/>
        <v>3852.32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2.75">
      <c r="A39" s="5"/>
      <c r="B39" s="4" t="s">
        <v>29</v>
      </c>
      <c r="C39" s="16">
        <v>374</v>
      </c>
      <c r="D39" s="18">
        <f t="shared" si="4"/>
        <v>11.86</v>
      </c>
      <c r="E39" s="16">
        <v>4602</v>
      </c>
      <c r="F39" s="18">
        <f t="shared" si="5"/>
        <v>54.55</v>
      </c>
      <c r="G39" s="16">
        <f t="shared" si="6"/>
        <v>4976</v>
      </c>
      <c r="H39" s="18">
        <f t="shared" si="7"/>
        <v>42.94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5"/>
      <c r="B40" s="4" t="s">
        <v>72</v>
      </c>
      <c r="C40" s="16">
        <v>1</v>
      </c>
      <c r="D40" s="18">
        <f t="shared" si="4"/>
        <v>0.03</v>
      </c>
      <c r="E40" s="16">
        <v>58</v>
      </c>
      <c r="F40" s="18">
        <f t="shared" si="5"/>
        <v>0.69</v>
      </c>
      <c r="G40" s="16">
        <f t="shared" si="6"/>
        <v>59</v>
      </c>
      <c r="H40" s="18">
        <f t="shared" si="7"/>
        <v>0.51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5"/>
      <c r="B41" s="4" t="s">
        <v>30</v>
      </c>
      <c r="C41" s="16">
        <v>381</v>
      </c>
      <c r="D41" s="18">
        <f t="shared" si="4"/>
        <v>12.09</v>
      </c>
      <c r="E41" s="16">
        <v>13787</v>
      </c>
      <c r="F41" s="18">
        <f t="shared" si="5"/>
        <v>163.41</v>
      </c>
      <c r="G41" s="16">
        <f t="shared" si="6"/>
        <v>14168</v>
      </c>
      <c r="H41" s="18">
        <f t="shared" si="7"/>
        <v>122.25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5"/>
      <c r="B42" s="4" t="s">
        <v>31</v>
      </c>
      <c r="C42" s="16">
        <v>0</v>
      </c>
      <c r="D42" s="18" t="str">
        <f t="shared" si="4"/>
        <v> </v>
      </c>
      <c r="E42" s="16">
        <v>39</v>
      </c>
      <c r="F42" s="18">
        <f t="shared" si="5"/>
        <v>0.46</v>
      </c>
      <c r="G42" s="16">
        <f t="shared" si="6"/>
        <v>39</v>
      </c>
      <c r="H42" s="18">
        <f t="shared" si="7"/>
        <v>0.34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5"/>
      <c r="B43" s="4" t="s">
        <v>32</v>
      </c>
      <c r="C43" s="16">
        <v>1193</v>
      </c>
      <c r="D43" s="18">
        <f t="shared" si="4"/>
        <v>37.84</v>
      </c>
      <c r="E43" s="16">
        <v>16415</v>
      </c>
      <c r="F43" s="18">
        <f t="shared" si="5"/>
        <v>194.56</v>
      </c>
      <c r="G43" s="16">
        <f t="shared" si="6"/>
        <v>17608</v>
      </c>
      <c r="H43" s="18">
        <f t="shared" si="7"/>
        <v>151.93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5"/>
      <c r="B44" s="5"/>
      <c r="C44" s="16"/>
      <c r="D44" s="18"/>
      <c r="E44" s="16"/>
      <c r="F44" s="18"/>
      <c r="G44" s="16"/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32" customFormat="1" ht="12.75">
      <c r="A45" s="28"/>
      <c r="B45" s="29" t="s">
        <v>33</v>
      </c>
      <c r="C45" s="30"/>
      <c r="D45" s="31"/>
      <c r="E45" s="30"/>
      <c r="F45" s="31"/>
      <c r="G45" s="30"/>
      <c r="H45" s="3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2.75">
      <c r="A46" s="5"/>
      <c r="B46" s="5"/>
      <c r="C46" s="16"/>
      <c r="D46" s="18"/>
      <c r="E46" s="16"/>
      <c r="F46" s="18"/>
      <c r="G46" s="16"/>
      <c r="H46" s="1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5"/>
      <c r="B47" s="4" t="s">
        <v>73</v>
      </c>
      <c r="C47" s="16">
        <v>108</v>
      </c>
      <c r="D47" s="18">
        <f aca="true" t="shared" si="8" ref="D47:D52">IF(C47=0," ",ROUND(C47*100000/$D$8,2))</f>
        <v>3.43</v>
      </c>
      <c r="E47" s="16">
        <v>12171</v>
      </c>
      <c r="F47" s="18">
        <f aca="true" t="shared" si="9" ref="F47:F52">ROUND((E47*100000)/$F$8,2)</f>
        <v>144.26</v>
      </c>
      <c r="G47" s="16">
        <f aca="true" t="shared" si="10" ref="G47:G52">C47+E47</f>
        <v>12279</v>
      </c>
      <c r="H47" s="18">
        <f aca="true" t="shared" si="11" ref="H47:H52">ROUND((G47*100000)/$H$8,2)</f>
        <v>105.95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5"/>
      <c r="B48" s="4" t="s">
        <v>34</v>
      </c>
      <c r="C48" s="16">
        <v>468569</v>
      </c>
      <c r="D48" s="18">
        <f t="shared" si="8"/>
        <v>14863.47</v>
      </c>
      <c r="E48" s="16">
        <v>1921405</v>
      </c>
      <c r="F48" s="18">
        <f t="shared" si="9"/>
        <v>22773.57</v>
      </c>
      <c r="G48" s="16">
        <f t="shared" si="10"/>
        <v>2389974</v>
      </c>
      <c r="H48" s="18">
        <f t="shared" si="11"/>
        <v>20621.92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5"/>
      <c r="B49" s="4" t="s">
        <v>35</v>
      </c>
      <c r="C49" s="16">
        <v>1651</v>
      </c>
      <c r="D49" s="18">
        <f t="shared" si="8"/>
        <v>52.37</v>
      </c>
      <c r="E49" s="16">
        <v>8037</v>
      </c>
      <c r="F49" s="18">
        <f t="shared" si="9"/>
        <v>95.26</v>
      </c>
      <c r="G49" s="16">
        <f t="shared" si="10"/>
        <v>9688</v>
      </c>
      <c r="H49" s="18">
        <f t="shared" si="11"/>
        <v>83.59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5"/>
      <c r="B50" s="4" t="s">
        <v>36</v>
      </c>
      <c r="C50" s="16">
        <v>14987</v>
      </c>
      <c r="D50" s="18">
        <f t="shared" si="8"/>
        <v>475.4</v>
      </c>
      <c r="E50" s="16">
        <v>71709</v>
      </c>
      <c r="F50" s="18">
        <f t="shared" si="9"/>
        <v>849.94</v>
      </c>
      <c r="G50" s="16">
        <f t="shared" si="10"/>
        <v>86696</v>
      </c>
      <c r="H50" s="18">
        <f t="shared" si="11"/>
        <v>748.06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5"/>
      <c r="B51" s="4" t="s">
        <v>37</v>
      </c>
      <c r="C51" s="16">
        <v>51</v>
      </c>
      <c r="D51" s="18">
        <f t="shared" si="8"/>
        <v>1.62</v>
      </c>
      <c r="E51" s="16">
        <v>473</v>
      </c>
      <c r="F51" s="18">
        <f t="shared" si="9"/>
        <v>5.61</v>
      </c>
      <c r="G51" s="16">
        <f t="shared" si="10"/>
        <v>524</v>
      </c>
      <c r="H51" s="18">
        <f t="shared" si="11"/>
        <v>4.52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5"/>
      <c r="B52" s="22" t="s">
        <v>74</v>
      </c>
      <c r="C52" s="16">
        <v>9</v>
      </c>
      <c r="D52" s="18">
        <f t="shared" si="8"/>
        <v>0.29</v>
      </c>
      <c r="E52" s="16">
        <v>555</v>
      </c>
      <c r="F52" s="18">
        <f t="shared" si="9"/>
        <v>6.58</v>
      </c>
      <c r="G52" s="16">
        <f t="shared" si="10"/>
        <v>564</v>
      </c>
      <c r="H52" s="18">
        <f t="shared" si="11"/>
        <v>4.87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5"/>
      <c r="B53" s="4"/>
      <c r="C53" s="16"/>
      <c r="D53" s="18"/>
      <c r="E53" s="16"/>
      <c r="F53" s="18"/>
      <c r="G53" s="16"/>
      <c r="H53" s="1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32" customFormat="1" ht="12.75">
      <c r="A54" s="28"/>
      <c r="B54" s="28" t="s">
        <v>38</v>
      </c>
      <c r="C54" s="30"/>
      <c r="D54" s="31"/>
      <c r="E54" s="30"/>
      <c r="F54" s="31"/>
      <c r="G54" s="30"/>
      <c r="H54" s="31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2.75">
      <c r="A55" s="5"/>
      <c r="B55" s="4"/>
      <c r="C55" s="16"/>
      <c r="D55" s="18"/>
      <c r="E55" s="16"/>
      <c r="F55" s="18"/>
      <c r="G55" s="16"/>
      <c r="H55" s="1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5"/>
      <c r="B56" s="4" t="s">
        <v>39</v>
      </c>
      <c r="C56" s="16">
        <v>3020</v>
      </c>
      <c r="D56" s="18">
        <f aca="true" t="shared" si="12" ref="D56:D64">IF(C56=0," ",ROUND(C56*100000/$D$8,2))</f>
        <v>95.8</v>
      </c>
      <c r="E56" s="16">
        <v>7467</v>
      </c>
      <c r="F56" s="18">
        <f aca="true" t="shared" si="13" ref="F56:F64">ROUND((E56*100000)/$F$8,2)</f>
        <v>88.5</v>
      </c>
      <c r="G56" s="16">
        <f aca="true" t="shared" si="14" ref="G56:G64">C56+E56</f>
        <v>10487</v>
      </c>
      <c r="H56" s="18">
        <f aca="true" t="shared" si="15" ref="H56:H64">ROUND((G56*100000)/$H$8,2)</f>
        <v>90.49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5"/>
      <c r="B57" s="4" t="s">
        <v>40</v>
      </c>
      <c r="C57" s="16">
        <v>0</v>
      </c>
      <c r="D57" s="18" t="str">
        <f t="shared" si="12"/>
        <v> </v>
      </c>
      <c r="E57" s="16">
        <v>13</v>
      </c>
      <c r="F57" s="18">
        <f t="shared" si="13"/>
        <v>0.15</v>
      </c>
      <c r="G57" s="16">
        <f t="shared" si="14"/>
        <v>13</v>
      </c>
      <c r="H57" s="18">
        <f t="shared" si="15"/>
        <v>0.11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5"/>
      <c r="B58" s="4" t="s">
        <v>41</v>
      </c>
      <c r="C58" s="16">
        <v>4</v>
      </c>
      <c r="D58" s="18">
        <f t="shared" si="12"/>
        <v>0.13</v>
      </c>
      <c r="E58" s="16">
        <v>48</v>
      </c>
      <c r="F58" s="18">
        <f t="shared" si="13"/>
        <v>0.57</v>
      </c>
      <c r="G58" s="16">
        <f t="shared" si="14"/>
        <v>52</v>
      </c>
      <c r="H58" s="18">
        <f t="shared" si="15"/>
        <v>0.45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5"/>
      <c r="B59" s="4" t="s">
        <v>75</v>
      </c>
      <c r="C59" s="16">
        <v>2</v>
      </c>
      <c r="D59" s="18">
        <f t="shared" si="12"/>
        <v>0.06</v>
      </c>
      <c r="E59" s="16">
        <v>13</v>
      </c>
      <c r="F59" s="18">
        <f t="shared" si="13"/>
        <v>0.15</v>
      </c>
      <c r="G59" s="16">
        <f t="shared" si="14"/>
        <v>15</v>
      </c>
      <c r="H59" s="18">
        <f t="shared" si="15"/>
        <v>0.13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38" customFormat="1" ht="12.75">
      <c r="A60" s="34"/>
      <c r="B60" s="35" t="s">
        <v>76</v>
      </c>
      <c r="C60" s="36">
        <v>0</v>
      </c>
      <c r="D60" s="37" t="str">
        <f t="shared" si="12"/>
        <v> </v>
      </c>
      <c r="E60" s="36">
        <v>14</v>
      </c>
      <c r="F60" s="37">
        <f t="shared" si="13"/>
        <v>0.17</v>
      </c>
      <c r="G60" s="36">
        <f t="shared" si="14"/>
        <v>14</v>
      </c>
      <c r="H60" s="37">
        <f t="shared" si="15"/>
        <v>0.12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ht="12.75">
      <c r="A61" s="5"/>
      <c r="B61" s="4" t="s">
        <v>42</v>
      </c>
      <c r="C61" s="16">
        <v>5</v>
      </c>
      <c r="D61" s="18">
        <f t="shared" si="12"/>
        <v>0.16</v>
      </c>
      <c r="E61" s="16">
        <v>32</v>
      </c>
      <c r="F61" s="18">
        <f t="shared" si="13"/>
        <v>0.38</v>
      </c>
      <c r="G61" s="16">
        <f t="shared" si="14"/>
        <v>37</v>
      </c>
      <c r="H61" s="18">
        <f t="shared" si="15"/>
        <v>0.32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5"/>
      <c r="B62" s="4" t="s">
        <v>43</v>
      </c>
      <c r="C62" s="16">
        <v>0</v>
      </c>
      <c r="D62" s="18" t="str">
        <f t="shared" si="12"/>
        <v> </v>
      </c>
      <c r="E62" s="16"/>
      <c r="F62" s="18">
        <f t="shared" si="13"/>
        <v>0</v>
      </c>
      <c r="G62" s="16">
        <f t="shared" si="14"/>
        <v>0</v>
      </c>
      <c r="H62" s="18">
        <f t="shared" si="15"/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5"/>
      <c r="B63" s="4" t="s">
        <v>44</v>
      </c>
      <c r="C63" s="16">
        <v>1628</v>
      </c>
      <c r="D63" s="18">
        <f t="shared" si="12"/>
        <v>51.64</v>
      </c>
      <c r="E63" s="16">
        <v>2571</v>
      </c>
      <c r="F63" s="18">
        <f t="shared" si="13"/>
        <v>30.47</v>
      </c>
      <c r="G63" s="16">
        <f t="shared" si="14"/>
        <v>4199</v>
      </c>
      <c r="H63" s="18">
        <f t="shared" si="15"/>
        <v>36.23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5"/>
      <c r="B64" s="5" t="s">
        <v>45</v>
      </c>
      <c r="C64" s="17">
        <v>85</v>
      </c>
      <c r="D64" s="18">
        <f t="shared" si="12"/>
        <v>2.7</v>
      </c>
      <c r="E64" s="16">
        <v>465</v>
      </c>
      <c r="F64" s="19">
        <f t="shared" si="13"/>
        <v>5.51</v>
      </c>
      <c r="G64" s="16">
        <f t="shared" si="14"/>
        <v>550</v>
      </c>
      <c r="H64" s="19">
        <f t="shared" si="15"/>
        <v>4.75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5"/>
      <c r="B65" s="4"/>
      <c r="C65" s="16"/>
      <c r="D65" s="18"/>
      <c r="E65" s="16"/>
      <c r="F65" s="18"/>
      <c r="G65" s="16"/>
      <c r="H65" s="1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32" customFormat="1" ht="12.75">
      <c r="A66" s="28"/>
      <c r="B66" s="28" t="s">
        <v>46</v>
      </c>
      <c r="C66" s="30"/>
      <c r="D66" s="31"/>
      <c r="E66" s="30"/>
      <c r="F66" s="31"/>
      <c r="G66" s="30"/>
      <c r="H66" s="31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2.75">
      <c r="A67" s="5"/>
      <c r="B67" s="4"/>
      <c r="C67" s="16"/>
      <c r="D67" s="18"/>
      <c r="E67" s="16"/>
      <c r="F67" s="18"/>
      <c r="G67" s="16"/>
      <c r="H67" s="1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4" t="s">
        <v>77</v>
      </c>
      <c r="C68" s="16">
        <v>3</v>
      </c>
      <c r="D68" s="18">
        <f aca="true" t="shared" si="16" ref="D68:D74">IF(C68=0," ",ROUND(C68*100000/$D$8,2))</f>
        <v>0.1</v>
      </c>
      <c r="E68" s="16">
        <v>2626</v>
      </c>
      <c r="F68" s="18">
        <f aca="true" t="shared" si="17" ref="F68:F74">ROUND((E68*100000)/$F$8,2)</f>
        <v>31.12</v>
      </c>
      <c r="G68" s="16">
        <f aca="true" t="shared" si="18" ref="G68:G74">C68+E68</f>
        <v>2629</v>
      </c>
      <c r="H68" s="18">
        <f aca="true" t="shared" si="19" ref="H68:H74">ROUND((G68*100000)/$H$8,2)</f>
        <v>22.68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4" t="s">
        <v>78</v>
      </c>
      <c r="C69" s="16">
        <v>0</v>
      </c>
      <c r="D69" s="18" t="str">
        <f t="shared" si="16"/>
        <v> </v>
      </c>
      <c r="E69" s="16">
        <v>576</v>
      </c>
      <c r="F69" s="18">
        <f t="shared" si="17"/>
        <v>6.83</v>
      </c>
      <c r="G69" s="16">
        <f t="shared" si="18"/>
        <v>576</v>
      </c>
      <c r="H69" s="18">
        <f t="shared" si="19"/>
        <v>4.97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 t="s">
        <v>79</v>
      </c>
      <c r="C70" s="16">
        <v>0</v>
      </c>
      <c r="D70" s="18" t="str">
        <f t="shared" si="16"/>
        <v> </v>
      </c>
      <c r="E70" s="16">
        <v>1</v>
      </c>
      <c r="F70" s="18">
        <f t="shared" si="17"/>
        <v>0.01</v>
      </c>
      <c r="G70" s="16">
        <f t="shared" si="18"/>
        <v>1</v>
      </c>
      <c r="H70" s="18">
        <f t="shared" si="19"/>
        <v>0.01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4" t="s">
        <v>80</v>
      </c>
      <c r="C71" s="16">
        <v>0</v>
      </c>
      <c r="D71" s="18" t="str">
        <f t="shared" si="16"/>
        <v> </v>
      </c>
      <c r="E71" s="16">
        <v>55</v>
      </c>
      <c r="F71" s="18">
        <f t="shared" si="17"/>
        <v>0.65</v>
      </c>
      <c r="G71" s="16">
        <f t="shared" si="18"/>
        <v>55</v>
      </c>
      <c r="H71" s="18">
        <f t="shared" si="19"/>
        <v>0.47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 t="s">
        <v>67</v>
      </c>
      <c r="C72" s="16">
        <v>0</v>
      </c>
      <c r="D72" s="18" t="str">
        <f t="shared" si="16"/>
        <v> </v>
      </c>
      <c r="E72" s="16">
        <v>1</v>
      </c>
      <c r="F72" s="18">
        <f t="shared" si="17"/>
        <v>0.01</v>
      </c>
      <c r="G72" s="16">
        <f t="shared" si="18"/>
        <v>1</v>
      </c>
      <c r="H72" s="18">
        <f t="shared" si="19"/>
        <v>0.01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4" t="s">
        <v>81</v>
      </c>
      <c r="C73" s="16">
        <v>1</v>
      </c>
      <c r="D73" s="18">
        <f t="shared" si="16"/>
        <v>0.03</v>
      </c>
      <c r="E73" s="16">
        <v>4</v>
      </c>
      <c r="F73" s="18">
        <f t="shared" si="17"/>
        <v>0.05</v>
      </c>
      <c r="G73" s="16">
        <f t="shared" si="18"/>
        <v>5</v>
      </c>
      <c r="H73" s="18">
        <f t="shared" si="19"/>
        <v>0.04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5"/>
      <c r="B74" s="4" t="s">
        <v>82</v>
      </c>
      <c r="C74" s="16">
        <v>0</v>
      </c>
      <c r="D74" s="18" t="str">
        <f t="shared" si="16"/>
        <v> </v>
      </c>
      <c r="E74" s="16"/>
      <c r="F74" s="18">
        <f t="shared" si="17"/>
        <v>0</v>
      </c>
      <c r="G74" s="16">
        <f t="shared" si="18"/>
        <v>0</v>
      </c>
      <c r="H74" s="18">
        <f t="shared" si="19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5"/>
      <c r="B75" s="4"/>
      <c r="C75" s="16"/>
      <c r="D75" s="18"/>
      <c r="E75" s="16"/>
      <c r="F75" s="18"/>
      <c r="G75" s="16"/>
      <c r="H75" s="1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32" customFormat="1" ht="12.75">
      <c r="A76" s="28"/>
      <c r="B76" s="29" t="s">
        <v>47</v>
      </c>
      <c r="C76" s="30"/>
      <c r="D76" s="31"/>
      <c r="E76" s="30"/>
      <c r="F76" s="31"/>
      <c r="G76" s="30"/>
      <c r="H76" s="31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2.75">
      <c r="A77" s="5"/>
      <c r="B77" s="4"/>
      <c r="C77" s="16"/>
      <c r="D77" s="18"/>
      <c r="E77" s="16"/>
      <c r="F77" s="18"/>
      <c r="G77" s="16"/>
      <c r="H77" s="1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 t="s">
        <v>48</v>
      </c>
      <c r="C78" s="16">
        <v>2</v>
      </c>
      <c r="D78" s="18">
        <f>IF(C78=0," ",ROUND(C78*100000/$D$8,2))</f>
        <v>0.06</v>
      </c>
      <c r="E78" s="16">
        <v>165</v>
      </c>
      <c r="F78" s="18">
        <f>ROUND((E78*100000)/$F$8,2)</f>
        <v>1.96</v>
      </c>
      <c r="G78" s="16">
        <f>C78+E78</f>
        <v>167</v>
      </c>
      <c r="H78" s="18">
        <f>ROUND((G78*100000)/$H$8,2)</f>
        <v>1.44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4" t="s">
        <v>49</v>
      </c>
      <c r="C79" s="16">
        <v>2</v>
      </c>
      <c r="D79" s="18">
        <f>IF(C79=0," ",ROUND(C79*100000/$D$8,2))</f>
        <v>0.06</v>
      </c>
      <c r="E79" s="16">
        <v>6</v>
      </c>
      <c r="F79" s="18">
        <f>ROUND((E79*100000)/$F$8,2)</f>
        <v>0.07</v>
      </c>
      <c r="G79" s="16">
        <f>C79+E79</f>
        <v>8</v>
      </c>
      <c r="H79" s="18">
        <f>ROUND((G79*100000)/$H$8,2)</f>
        <v>0.07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 t="s">
        <v>50</v>
      </c>
      <c r="C80" s="16">
        <v>0</v>
      </c>
      <c r="D80" s="18" t="str">
        <f>IF(C80=0," ",ROUND(C80*100000/$D$8,2))</f>
        <v> </v>
      </c>
      <c r="E80" s="16"/>
      <c r="F80" s="18">
        <f>ROUND((E80*100000)/$F$8,2)</f>
        <v>0</v>
      </c>
      <c r="G80" s="16">
        <f>C80+E80</f>
        <v>0</v>
      </c>
      <c r="H80" s="18">
        <f>ROUND((G80*100000)/$H$8,2)</f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4" t="s">
        <v>51</v>
      </c>
      <c r="C81" s="16">
        <v>0</v>
      </c>
      <c r="D81" s="18" t="str">
        <f>IF(C81=0," ",ROUND(C81*100000/$D$8,2))</f>
        <v> </v>
      </c>
      <c r="E81" s="16">
        <v>7</v>
      </c>
      <c r="F81" s="18">
        <f>ROUND((E81*100000)/$F$8,2)</f>
        <v>0.08</v>
      </c>
      <c r="G81" s="16">
        <f>C81+E81</f>
        <v>7</v>
      </c>
      <c r="H81" s="18">
        <f>ROUND((G81*100000)/$H$8,2)</f>
        <v>0.06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4"/>
      <c r="C82" s="16"/>
      <c r="D82" s="18"/>
      <c r="E82" s="16"/>
      <c r="F82" s="18"/>
      <c r="G82" s="16"/>
      <c r="H82" s="1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32" customFormat="1" ht="12.75">
      <c r="A83" s="28"/>
      <c r="B83" s="29" t="s">
        <v>52</v>
      </c>
      <c r="C83" s="30"/>
      <c r="D83" s="31"/>
      <c r="E83" s="30"/>
      <c r="F83" s="31"/>
      <c r="G83" s="30"/>
      <c r="H83" s="31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2.75">
      <c r="A84" s="5"/>
      <c r="B84" s="4"/>
      <c r="C84" s="16"/>
      <c r="D84" s="18"/>
      <c r="E84" s="16"/>
      <c r="F84" s="18"/>
      <c r="G84" s="16"/>
      <c r="H84" s="1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 t="s">
        <v>53</v>
      </c>
      <c r="C85" s="16">
        <v>3960</v>
      </c>
      <c r="D85" s="18">
        <f>IF(C85=0," ",ROUND(C85*100000/$D$8,2))</f>
        <v>125.62</v>
      </c>
      <c r="E85" s="16">
        <v>12818</v>
      </c>
      <c r="F85" s="18">
        <f>ROUND((E85*100000)/$F$8,2)</f>
        <v>151.93</v>
      </c>
      <c r="G85" s="16">
        <f>C85+E85</f>
        <v>16778</v>
      </c>
      <c r="H85" s="18">
        <f>ROUND((G85*100000)/$H$8,2)</f>
        <v>144.77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4" t="s">
        <v>54</v>
      </c>
      <c r="C86" s="16">
        <v>145</v>
      </c>
      <c r="D86" s="18">
        <f>IF(C86=0," ",ROUND(C86*100000/$D$8,2))</f>
        <v>4.6</v>
      </c>
      <c r="E86" s="16">
        <v>197</v>
      </c>
      <c r="F86" s="18">
        <f>ROUND((E86*100000)/$F$8,2)</f>
        <v>2.33</v>
      </c>
      <c r="G86" s="16">
        <f>C86+E86</f>
        <v>342</v>
      </c>
      <c r="H86" s="18">
        <f>ROUND((G86*100000)/$H$8,2)</f>
        <v>2.95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 t="s">
        <v>83</v>
      </c>
      <c r="C87" s="16">
        <v>9</v>
      </c>
      <c r="D87" s="18">
        <f>IF(C87=0," ",ROUND(C87*100000/$D$8,2))</f>
        <v>0.29</v>
      </c>
      <c r="E87" s="16">
        <v>60</v>
      </c>
      <c r="F87" s="18">
        <f>ROUND((E87*100000)/$F$8,2)</f>
        <v>0.71</v>
      </c>
      <c r="G87" s="16">
        <f>C87+E87</f>
        <v>69</v>
      </c>
      <c r="H87" s="18">
        <f>ROUND((G87*100000)/$H$8,2)</f>
        <v>0.6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4"/>
      <c r="C88" s="16"/>
      <c r="D88" s="18"/>
      <c r="E88" s="16"/>
      <c r="F88" s="18"/>
      <c r="G88" s="16"/>
      <c r="H88" s="1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32" customFormat="1" ht="12.75">
      <c r="A89" s="28"/>
      <c r="B89" s="29" t="s">
        <v>55</v>
      </c>
      <c r="C89" s="30"/>
      <c r="D89" s="31"/>
      <c r="E89" s="30"/>
      <c r="F89" s="31"/>
      <c r="G89" s="30"/>
      <c r="H89" s="31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 ht="12.75">
      <c r="A90" s="5"/>
      <c r="B90" s="4"/>
      <c r="C90" s="16"/>
      <c r="D90" s="18"/>
      <c r="E90" s="16"/>
      <c r="F90" s="18"/>
      <c r="G90" s="16"/>
      <c r="H90" s="1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4" t="s">
        <v>84</v>
      </c>
      <c r="C91" s="16">
        <v>18232</v>
      </c>
      <c r="D91" s="18">
        <f aca="true" t="shared" si="20" ref="D91:D108">IF(C91=0," ",ROUND(C91*100000/$D$8,2))</f>
        <v>578.34</v>
      </c>
      <c r="E91" s="16">
        <v>69063</v>
      </c>
      <c r="F91" s="18">
        <f aca="true" t="shared" si="21" ref="F91:F108">ROUND((E91*100000)/$F$8,2)</f>
        <v>818.57</v>
      </c>
      <c r="G91" s="16">
        <f aca="true" t="shared" si="22" ref="G91:G108">C91+E91</f>
        <v>87295</v>
      </c>
      <c r="H91" s="18">
        <f aca="true" t="shared" si="23" ref="H91:H108">ROUND((G91*100000)/$H$8,2)</f>
        <v>753.23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4" t="s">
        <v>56</v>
      </c>
      <c r="C92" s="16">
        <v>0</v>
      </c>
      <c r="D92" s="18" t="str">
        <f t="shared" si="20"/>
        <v> </v>
      </c>
      <c r="E92" s="16">
        <v>68</v>
      </c>
      <c r="F92" s="18">
        <f t="shared" si="21"/>
        <v>0.81</v>
      </c>
      <c r="G92" s="16">
        <f t="shared" si="22"/>
        <v>68</v>
      </c>
      <c r="H92" s="18">
        <f t="shared" si="23"/>
        <v>0.59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4" t="s">
        <v>57</v>
      </c>
      <c r="C93" s="16">
        <v>231</v>
      </c>
      <c r="D93" s="18">
        <f t="shared" si="20"/>
        <v>7.33</v>
      </c>
      <c r="E93" s="16">
        <v>730</v>
      </c>
      <c r="F93" s="18">
        <f t="shared" si="21"/>
        <v>8.65</v>
      </c>
      <c r="G93" s="16">
        <f t="shared" si="22"/>
        <v>961</v>
      </c>
      <c r="H93" s="18">
        <f t="shared" si="23"/>
        <v>8.29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4" t="s">
        <v>58</v>
      </c>
      <c r="C94" s="16">
        <v>31</v>
      </c>
      <c r="D94" s="18">
        <f t="shared" si="20"/>
        <v>0.98</v>
      </c>
      <c r="E94" s="16">
        <v>121</v>
      </c>
      <c r="F94" s="18">
        <f t="shared" si="21"/>
        <v>1.43</v>
      </c>
      <c r="G94" s="16">
        <f t="shared" si="22"/>
        <v>152</v>
      </c>
      <c r="H94" s="18">
        <f t="shared" si="23"/>
        <v>1.31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4" t="s">
        <v>85</v>
      </c>
      <c r="C95" s="16">
        <v>35</v>
      </c>
      <c r="D95" s="18">
        <f t="shared" si="20"/>
        <v>1.11</v>
      </c>
      <c r="E95" s="16">
        <v>280</v>
      </c>
      <c r="F95" s="18">
        <f t="shared" si="21"/>
        <v>3.32</v>
      </c>
      <c r="G95" s="16">
        <f t="shared" si="22"/>
        <v>315</v>
      </c>
      <c r="H95" s="18">
        <f t="shared" si="23"/>
        <v>2.72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4" t="s">
        <v>59</v>
      </c>
      <c r="C96" s="16">
        <v>0</v>
      </c>
      <c r="D96" s="18" t="str">
        <f t="shared" si="20"/>
        <v> </v>
      </c>
      <c r="E96" s="16">
        <v>1</v>
      </c>
      <c r="F96" s="18">
        <f t="shared" si="21"/>
        <v>0.01</v>
      </c>
      <c r="G96" s="16">
        <f t="shared" si="22"/>
        <v>1</v>
      </c>
      <c r="H96" s="18">
        <f t="shared" si="23"/>
        <v>0.01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4" t="s">
        <v>60</v>
      </c>
      <c r="C97" s="16">
        <v>4</v>
      </c>
      <c r="D97" s="18">
        <f t="shared" si="20"/>
        <v>0.13</v>
      </c>
      <c r="E97" s="16">
        <v>19</v>
      </c>
      <c r="F97" s="18">
        <f t="shared" si="21"/>
        <v>0.23</v>
      </c>
      <c r="G97" s="16">
        <f t="shared" si="22"/>
        <v>23</v>
      </c>
      <c r="H97" s="18">
        <f t="shared" si="23"/>
        <v>0.2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4" t="s">
        <v>86</v>
      </c>
      <c r="C98" s="16">
        <v>25</v>
      </c>
      <c r="D98" s="18">
        <f t="shared" si="20"/>
        <v>0.79</v>
      </c>
      <c r="E98" s="16">
        <v>1023</v>
      </c>
      <c r="F98" s="18">
        <f t="shared" si="21"/>
        <v>12.13</v>
      </c>
      <c r="G98" s="16">
        <f t="shared" si="22"/>
        <v>1048</v>
      </c>
      <c r="H98" s="18">
        <f t="shared" si="23"/>
        <v>9.04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4" t="s">
        <v>61</v>
      </c>
      <c r="C99" s="16">
        <v>33</v>
      </c>
      <c r="D99" s="18">
        <f t="shared" si="20"/>
        <v>1.05</v>
      </c>
      <c r="E99" s="16">
        <v>153</v>
      </c>
      <c r="F99" s="18">
        <f t="shared" si="21"/>
        <v>1.81</v>
      </c>
      <c r="G99" s="16">
        <f t="shared" si="22"/>
        <v>186</v>
      </c>
      <c r="H99" s="18">
        <f t="shared" si="23"/>
        <v>1.6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4" t="s">
        <v>62</v>
      </c>
      <c r="C100" s="16">
        <v>30</v>
      </c>
      <c r="D100" s="18">
        <f>IF(C100=0," ",ROUND(C100*1000000/$D$8,2))</f>
        <v>9.52</v>
      </c>
      <c r="E100" s="16">
        <v>161</v>
      </c>
      <c r="F100" s="18">
        <f>ROUND((E100*1000000)/$F$8,2)</f>
        <v>19.08</v>
      </c>
      <c r="G100" s="16">
        <f t="shared" si="22"/>
        <v>191</v>
      </c>
      <c r="H100" s="18">
        <f>ROUND((G100*1000000)/$H$8,2)</f>
        <v>16.48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5"/>
      <c r="B101" s="4" t="s">
        <v>63</v>
      </c>
      <c r="C101" s="16">
        <v>0</v>
      </c>
      <c r="D101" s="18" t="str">
        <f t="shared" si="20"/>
        <v> </v>
      </c>
      <c r="E101" s="16">
        <v>6</v>
      </c>
      <c r="F101" s="18">
        <f t="shared" si="21"/>
        <v>0.07</v>
      </c>
      <c r="G101" s="16">
        <f t="shared" si="22"/>
        <v>6</v>
      </c>
      <c r="H101" s="18">
        <f t="shared" si="23"/>
        <v>0.05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5"/>
      <c r="B102" s="4" t="s">
        <v>64</v>
      </c>
      <c r="C102" s="16">
        <v>0</v>
      </c>
      <c r="D102" s="18" t="str">
        <f t="shared" si="20"/>
        <v> </v>
      </c>
      <c r="E102" s="16">
        <v>14</v>
      </c>
      <c r="F102" s="18">
        <f t="shared" si="21"/>
        <v>0.17</v>
      </c>
      <c r="G102" s="16">
        <f t="shared" si="22"/>
        <v>14</v>
      </c>
      <c r="H102" s="18">
        <f t="shared" si="23"/>
        <v>0.12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5"/>
      <c r="B103" s="4" t="s">
        <v>65</v>
      </c>
      <c r="C103" s="16">
        <v>1</v>
      </c>
      <c r="D103" s="18">
        <f t="shared" si="20"/>
        <v>0.03</v>
      </c>
      <c r="E103" s="16">
        <v>8</v>
      </c>
      <c r="F103" s="18">
        <f t="shared" si="21"/>
        <v>0.09</v>
      </c>
      <c r="G103" s="16">
        <f t="shared" si="22"/>
        <v>9</v>
      </c>
      <c r="H103" s="18">
        <f t="shared" si="23"/>
        <v>0.08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5"/>
      <c r="B104" s="4" t="s">
        <v>119</v>
      </c>
      <c r="C104" s="16">
        <v>69</v>
      </c>
      <c r="D104" s="18">
        <f>IF(C104=0," ",ROUND(C104*1000000/$D$8,2))</f>
        <v>21.89</v>
      </c>
      <c r="E104" s="16">
        <v>81</v>
      </c>
      <c r="F104" s="18">
        <f>ROUND((E104*1000000)/$F$8,2)</f>
        <v>9.6</v>
      </c>
      <c r="G104" s="16">
        <f t="shared" si="22"/>
        <v>150</v>
      </c>
      <c r="H104" s="18">
        <f>ROUND((G104*1000000)/$H$8,2)</f>
        <v>12.94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5"/>
      <c r="B105" s="4" t="s">
        <v>66</v>
      </c>
      <c r="C105" s="16">
        <v>0</v>
      </c>
      <c r="D105" s="18" t="str">
        <f t="shared" si="20"/>
        <v> </v>
      </c>
      <c r="E105" s="16">
        <v>381</v>
      </c>
      <c r="F105" s="18">
        <f t="shared" si="21"/>
        <v>4.52</v>
      </c>
      <c r="G105" s="16">
        <f t="shared" si="22"/>
        <v>381</v>
      </c>
      <c r="H105" s="18">
        <f t="shared" si="23"/>
        <v>3.29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5"/>
      <c r="B106" s="4" t="s">
        <v>87</v>
      </c>
      <c r="C106" s="16">
        <v>73318</v>
      </c>
      <c r="D106" s="18">
        <f t="shared" si="20"/>
        <v>2325.72</v>
      </c>
      <c r="E106" s="16">
        <v>255416</v>
      </c>
      <c r="F106" s="18">
        <f t="shared" si="21"/>
        <v>3027.33</v>
      </c>
      <c r="G106" s="16">
        <f t="shared" si="22"/>
        <v>328734</v>
      </c>
      <c r="H106" s="18">
        <f t="shared" si="23"/>
        <v>2836.49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5"/>
      <c r="B107" s="4" t="s">
        <v>68</v>
      </c>
      <c r="C107" s="16">
        <v>7</v>
      </c>
      <c r="D107" s="18">
        <f t="shared" si="20"/>
        <v>0.22</v>
      </c>
      <c r="E107" s="16">
        <v>3</v>
      </c>
      <c r="F107" s="18">
        <f t="shared" si="21"/>
        <v>0.04</v>
      </c>
      <c r="G107" s="16">
        <f t="shared" si="22"/>
        <v>10</v>
      </c>
      <c r="H107" s="18">
        <f t="shared" si="23"/>
        <v>0.09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5"/>
      <c r="B108" s="4" t="s">
        <v>55</v>
      </c>
      <c r="C108" s="16">
        <v>149</v>
      </c>
      <c r="D108" s="18">
        <f t="shared" si="20"/>
        <v>4.73</v>
      </c>
      <c r="E108" s="16">
        <v>644</v>
      </c>
      <c r="F108" s="18">
        <f t="shared" si="21"/>
        <v>7.63</v>
      </c>
      <c r="G108" s="16">
        <f t="shared" si="22"/>
        <v>793</v>
      </c>
      <c r="H108" s="18">
        <f t="shared" si="23"/>
        <v>6.84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5"/>
      <c r="B109" s="4"/>
      <c r="C109" s="16"/>
      <c r="D109" s="18"/>
      <c r="E109" s="16"/>
      <c r="F109" s="18"/>
      <c r="G109" s="16"/>
      <c r="H109" s="1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32" customFormat="1" ht="12.75">
      <c r="A110" s="28"/>
      <c r="B110" s="29" t="s">
        <v>69</v>
      </c>
      <c r="C110" s="30"/>
      <c r="D110" s="31"/>
      <c r="E110" s="30"/>
      <c r="F110" s="31"/>
      <c r="G110" s="30"/>
      <c r="H110" s="31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 s="38" customFormat="1" ht="12.75">
      <c r="A111" s="34"/>
      <c r="B111" s="34"/>
      <c r="C111" s="36"/>
      <c r="D111" s="37"/>
      <c r="E111" s="36"/>
      <c r="F111" s="37"/>
      <c r="G111" s="36"/>
      <c r="H111" s="37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12.75">
      <c r="A112" s="5"/>
      <c r="B112" s="4" t="s">
        <v>88</v>
      </c>
      <c r="C112" s="16">
        <v>1</v>
      </c>
      <c r="D112" s="18">
        <f aca="true" t="shared" si="24" ref="D112:D141">IF(C112=0," ",ROUND(C112*100000/$D$8,2))</f>
        <v>0.03</v>
      </c>
      <c r="E112" s="16">
        <v>39</v>
      </c>
      <c r="F112" s="18">
        <f aca="true" t="shared" si="25" ref="F112:F142">ROUND((E112*100000)/$F$8,2)</f>
        <v>0.46</v>
      </c>
      <c r="G112" s="16">
        <f aca="true" t="shared" si="26" ref="G112:G142">C112+E112</f>
        <v>40</v>
      </c>
      <c r="H112" s="18">
        <f aca="true" t="shared" si="27" ref="H112:H142">ROUND((G112*100000)/$H$8,2)</f>
        <v>0.35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4" t="s">
        <v>89</v>
      </c>
      <c r="C113" s="16">
        <v>12827</v>
      </c>
      <c r="D113" s="18">
        <f t="shared" si="24"/>
        <v>406.88</v>
      </c>
      <c r="E113" s="16">
        <v>68811</v>
      </c>
      <c r="F113" s="18">
        <f t="shared" si="25"/>
        <v>815.59</v>
      </c>
      <c r="G113" s="16">
        <f t="shared" si="26"/>
        <v>81638</v>
      </c>
      <c r="H113" s="18">
        <f t="shared" si="27"/>
        <v>704.41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5"/>
      <c r="B114" s="4" t="s">
        <v>90</v>
      </c>
      <c r="C114" s="16">
        <v>8</v>
      </c>
      <c r="D114" s="18">
        <f t="shared" si="24"/>
        <v>0.25</v>
      </c>
      <c r="E114" s="16">
        <v>82</v>
      </c>
      <c r="F114" s="18">
        <f t="shared" si="25"/>
        <v>0.97</v>
      </c>
      <c r="G114" s="16">
        <f t="shared" si="26"/>
        <v>90</v>
      </c>
      <c r="H114" s="18">
        <f t="shared" si="27"/>
        <v>0.78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5"/>
      <c r="B115" s="4" t="s">
        <v>91</v>
      </c>
      <c r="C115" s="16">
        <v>9497</v>
      </c>
      <c r="D115" s="18">
        <f t="shared" si="24"/>
        <v>301.25</v>
      </c>
      <c r="E115" s="16">
        <v>57563</v>
      </c>
      <c r="F115" s="18">
        <f t="shared" si="25"/>
        <v>682.27</v>
      </c>
      <c r="G115" s="16">
        <f t="shared" si="26"/>
        <v>67060</v>
      </c>
      <c r="H115" s="18">
        <f t="shared" si="27"/>
        <v>578.63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5"/>
      <c r="B116" s="4" t="s">
        <v>92</v>
      </c>
      <c r="C116" s="16">
        <v>3047</v>
      </c>
      <c r="D116" s="18">
        <f t="shared" si="24"/>
        <v>96.65</v>
      </c>
      <c r="E116" s="16">
        <v>5133</v>
      </c>
      <c r="F116" s="18">
        <f t="shared" si="25"/>
        <v>60.84</v>
      </c>
      <c r="G116" s="16">
        <f t="shared" si="26"/>
        <v>8180</v>
      </c>
      <c r="H116" s="18">
        <f t="shared" si="27"/>
        <v>70.58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5"/>
      <c r="B117" s="4" t="s">
        <v>93</v>
      </c>
      <c r="C117" s="16">
        <v>1151</v>
      </c>
      <c r="D117" s="18">
        <f t="shared" si="24"/>
        <v>36.51</v>
      </c>
      <c r="E117" s="16">
        <v>2912</v>
      </c>
      <c r="F117" s="18">
        <f t="shared" si="25"/>
        <v>34.51</v>
      </c>
      <c r="G117" s="16">
        <f t="shared" si="26"/>
        <v>4063</v>
      </c>
      <c r="H117" s="18">
        <f t="shared" si="27"/>
        <v>35.06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5"/>
      <c r="B118" s="4" t="s">
        <v>94</v>
      </c>
      <c r="C118" s="16">
        <v>4065</v>
      </c>
      <c r="D118" s="18">
        <f t="shared" si="24"/>
        <v>128.95</v>
      </c>
      <c r="E118" s="16">
        <v>29661</v>
      </c>
      <c r="F118" s="18">
        <f t="shared" si="25"/>
        <v>351.56</v>
      </c>
      <c r="G118" s="16">
        <f t="shared" si="26"/>
        <v>33726</v>
      </c>
      <c r="H118" s="18">
        <f t="shared" si="27"/>
        <v>291.01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B119" s="4" t="s">
        <v>95</v>
      </c>
      <c r="C119" s="16">
        <v>3</v>
      </c>
      <c r="D119" s="18">
        <f t="shared" si="24"/>
        <v>0.1</v>
      </c>
      <c r="E119" s="16">
        <v>32</v>
      </c>
      <c r="F119" s="18">
        <f t="shared" si="25"/>
        <v>0.38</v>
      </c>
      <c r="G119" s="16">
        <f t="shared" si="26"/>
        <v>35</v>
      </c>
      <c r="H119" s="18">
        <f t="shared" si="27"/>
        <v>0.3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4" t="s">
        <v>96</v>
      </c>
      <c r="C120" s="16">
        <v>125</v>
      </c>
      <c r="D120" s="18">
        <f t="shared" si="24"/>
        <v>3.97</v>
      </c>
      <c r="E120" s="16">
        <v>1485</v>
      </c>
      <c r="F120" s="18">
        <f t="shared" si="25"/>
        <v>17.6</v>
      </c>
      <c r="G120" s="16">
        <f t="shared" si="26"/>
        <v>1610</v>
      </c>
      <c r="H120" s="18">
        <f t="shared" si="27"/>
        <v>13.89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5"/>
      <c r="B121" s="23" t="s">
        <v>97</v>
      </c>
      <c r="C121" s="16">
        <v>77</v>
      </c>
      <c r="D121" s="18">
        <f t="shared" si="24"/>
        <v>2.44</v>
      </c>
      <c r="E121" s="16">
        <v>4639</v>
      </c>
      <c r="F121" s="18">
        <f t="shared" si="25"/>
        <v>54.98</v>
      </c>
      <c r="G121" s="16">
        <f t="shared" si="26"/>
        <v>4716</v>
      </c>
      <c r="H121" s="18">
        <f t="shared" si="27"/>
        <v>40.69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5"/>
      <c r="B122" s="4" t="s">
        <v>98</v>
      </c>
      <c r="C122" s="16">
        <v>38</v>
      </c>
      <c r="D122" s="18">
        <f t="shared" si="24"/>
        <v>1.21</v>
      </c>
      <c r="E122" s="16">
        <v>212</v>
      </c>
      <c r="F122" s="18">
        <f t="shared" si="25"/>
        <v>2.51</v>
      </c>
      <c r="G122" s="16">
        <f t="shared" si="26"/>
        <v>250</v>
      </c>
      <c r="H122" s="18">
        <f t="shared" si="27"/>
        <v>2.16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4" t="s">
        <v>99</v>
      </c>
      <c r="C123" s="16">
        <v>37285</v>
      </c>
      <c r="D123" s="18">
        <f t="shared" si="24"/>
        <v>1182.72</v>
      </c>
      <c r="E123" s="16">
        <v>146274</v>
      </c>
      <c r="F123" s="18">
        <f t="shared" si="25"/>
        <v>1733.72</v>
      </c>
      <c r="G123" s="16">
        <f t="shared" si="26"/>
        <v>183559</v>
      </c>
      <c r="H123" s="18">
        <f t="shared" si="27"/>
        <v>1583.84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9"/>
      <c r="B124" s="4" t="s">
        <v>100</v>
      </c>
      <c r="C124" s="16">
        <v>133</v>
      </c>
      <c r="D124" s="18">
        <f t="shared" si="24"/>
        <v>4.22</v>
      </c>
      <c r="E124" s="16">
        <v>426</v>
      </c>
      <c r="F124" s="18">
        <f t="shared" si="25"/>
        <v>5.05</v>
      </c>
      <c r="G124" s="16">
        <f t="shared" si="26"/>
        <v>559</v>
      </c>
      <c r="H124" s="18">
        <f t="shared" si="27"/>
        <v>4.82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5"/>
      <c r="B125" s="4" t="s">
        <v>101</v>
      </c>
      <c r="C125" s="16">
        <v>298</v>
      </c>
      <c r="D125" s="18">
        <f t="shared" si="24"/>
        <v>9.45</v>
      </c>
      <c r="E125" s="16">
        <v>820</v>
      </c>
      <c r="F125" s="18">
        <f t="shared" si="25"/>
        <v>9.72</v>
      </c>
      <c r="G125" s="16">
        <f t="shared" si="26"/>
        <v>1118</v>
      </c>
      <c r="H125" s="18">
        <f t="shared" si="27"/>
        <v>9.65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>
      <c r="A126" s="5"/>
      <c r="B126" s="4" t="s">
        <v>102</v>
      </c>
      <c r="C126" s="16">
        <v>849</v>
      </c>
      <c r="D126" s="18">
        <f t="shared" si="24"/>
        <v>26.93</v>
      </c>
      <c r="E126" s="16">
        <v>5668</v>
      </c>
      <c r="F126" s="18">
        <f t="shared" si="25"/>
        <v>67.18</v>
      </c>
      <c r="G126" s="16">
        <f t="shared" si="26"/>
        <v>6517</v>
      </c>
      <c r="H126" s="18">
        <f t="shared" si="27"/>
        <v>56.23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>
      <c r="A127" s="5"/>
      <c r="B127" s="4" t="s">
        <v>103</v>
      </c>
      <c r="C127" s="16">
        <v>21</v>
      </c>
      <c r="D127" s="18">
        <f t="shared" si="24"/>
        <v>0.67</v>
      </c>
      <c r="E127" s="16">
        <v>1097</v>
      </c>
      <c r="F127" s="18">
        <f t="shared" si="25"/>
        <v>13</v>
      </c>
      <c r="G127" s="16">
        <f t="shared" si="26"/>
        <v>1118</v>
      </c>
      <c r="H127" s="18">
        <f t="shared" si="27"/>
        <v>9.65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>
      <c r="A128" s="5"/>
      <c r="B128" s="4" t="s">
        <v>104</v>
      </c>
      <c r="C128" s="16">
        <v>23</v>
      </c>
      <c r="D128" s="18">
        <f t="shared" si="24"/>
        <v>0.73</v>
      </c>
      <c r="E128" s="16">
        <v>146</v>
      </c>
      <c r="F128" s="18">
        <f t="shared" si="25"/>
        <v>1.73</v>
      </c>
      <c r="G128" s="16">
        <f t="shared" si="26"/>
        <v>169</v>
      </c>
      <c r="H128" s="18">
        <f t="shared" si="27"/>
        <v>1.46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5"/>
      <c r="B129" s="4" t="s">
        <v>105</v>
      </c>
      <c r="C129" s="16">
        <v>549</v>
      </c>
      <c r="D129" s="18">
        <f t="shared" si="24"/>
        <v>17.41</v>
      </c>
      <c r="E129" s="16">
        <v>1219</v>
      </c>
      <c r="F129" s="18">
        <f t="shared" si="25"/>
        <v>14.45</v>
      </c>
      <c r="G129" s="16">
        <f t="shared" si="26"/>
        <v>1768</v>
      </c>
      <c r="H129" s="18">
        <f t="shared" si="27"/>
        <v>15.26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5"/>
      <c r="B130" s="4" t="s">
        <v>106</v>
      </c>
      <c r="C130" s="16">
        <v>38</v>
      </c>
      <c r="D130" s="18">
        <f t="shared" si="24"/>
        <v>1.21</v>
      </c>
      <c r="E130" s="16">
        <v>126</v>
      </c>
      <c r="F130" s="18">
        <f t="shared" si="25"/>
        <v>1.49</v>
      </c>
      <c r="G130" s="16">
        <f t="shared" si="26"/>
        <v>164</v>
      </c>
      <c r="H130" s="18">
        <f t="shared" si="27"/>
        <v>1.42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5"/>
      <c r="B131" s="4" t="s">
        <v>107</v>
      </c>
      <c r="C131" s="16">
        <v>162</v>
      </c>
      <c r="D131" s="18">
        <f t="shared" si="24"/>
        <v>5.14</v>
      </c>
      <c r="E131" s="16">
        <v>1168</v>
      </c>
      <c r="F131" s="18">
        <f t="shared" si="25"/>
        <v>13.84</v>
      </c>
      <c r="G131" s="16">
        <f t="shared" si="26"/>
        <v>1330</v>
      </c>
      <c r="H131" s="18">
        <f t="shared" si="27"/>
        <v>11.48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5"/>
      <c r="B132" s="4" t="s">
        <v>108</v>
      </c>
      <c r="C132" s="16">
        <v>26078</v>
      </c>
      <c r="D132" s="18">
        <f t="shared" si="24"/>
        <v>827.22</v>
      </c>
      <c r="E132" s="16">
        <v>49628</v>
      </c>
      <c r="F132" s="18">
        <f t="shared" si="25"/>
        <v>588.22</v>
      </c>
      <c r="G132" s="16">
        <f t="shared" si="26"/>
        <v>75706</v>
      </c>
      <c r="H132" s="18">
        <f t="shared" si="27"/>
        <v>653.23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5"/>
      <c r="B133" s="4" t="s">
        <v>109</v>
      </c>
      <c r="C133" s="16">
        <v>15</v>
      </c>
      <c r="D133" s="18">
        <f t="shared" si="24"/>
        <v>0.48</v>
      </c>
      <c r="E133" s="16">
        <v>92</v>
      </c>
      <c r="F133" s="18">
        <f t="shared" si="25"/>
        <v>1.09</v>
      </c>
      <c r="G133" s="16">
        <f t="shared" si="26"/>
        <v>107</v>
      </c>
      <c r="H133" s="18">
        <f t="shared" si="27"/>
        <v>0.92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5"/>
      <c r="B134" s="4" t="s">
        <v>110</v>
      </c>
      <c r="C134" s="16">
        <v>130</v>
      </c>
      <c r="D134" s="18">
        <f t="shared" si="24"/>
        <v>4.12</v>
      </c>
      <c r="E134" s="16">
        <v>81</v>
      </c>
      <c r="F134" s="18">
        <f t="shared" si="25"/>
        <v>0.96</v>
      </c>
      <c r="G134" s="16">
        <f t="shared" si="26"/>
        <v>211</v>
      </c>
      <c r="H134" s="18">
        <f t="shared" si="27"/>
        <v>1.82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5"/>
      <c r="B135" s="4" t="s">
        <v>111</v>
      </c>
      <c r="C135" s="16">
        <v>1732</v>
      </c>
      <c r="D135" s="18">
        <f t="shared" si="24"/>
        <v>54.94</v>
      </c>
      <c r="E135" s="16">
        <v>3754</v>
      </c>
      <c r="F135" s="18">
        <f t="shared" si="25"/>
        <v>44.49</v>
      </c>
      <c r="G135" s="16">
        <f t="shared" si="26"/>
        <v>5486</v>
      </c>
      <c r="H135" s="18">
        <f t="shared" si="27"/>
        <v>47.34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5"/>
      <c r="B136" s="4" t="s">
        <v>112</v>
      </c>
      <c r="C136" s="16">
        <v>3088</v>
      </c>
      <c r="D136" s="18">
        <f t="shared" si="24"/>
        <v>97.95</v>
      </c>
      <c r="E136" s="16">
        <v>3111</v>
      </c>
      <c r="F136" s="18">
        <f t="shared" si="25"/>
        <v>36.87</v>
      </c>
      <c r="G136" s="16">
        <f t="shared" si="26"/>
        <v>6199</v>
      </c>
      <c r="H136" s="18">
        <f t="shared" si="27"/>
        <v>53.49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5"/>
      <c r="B137" s="4" t="s">
        <v>113</v>
      </c>
      <c r="C137" s="16">
        <v>1681</v>
      </c>
      <c r="D137" s="18">
        <f t="shared" si="24"/>
        <v>53.32</v>
      </c>
      <c r="E137" s="16">
        <v>3053</v>
      </c>
      <c r="F137" s="18">
        <f t="shared" si="25"/>
        <v>36.19</v>
      </c>
      <c r="G137" s="16">
        <f t="shared" si="26"/>
        <v>4734</v>
      </c>
      <c r="H137" s="18">
        <f t="shared" si="27"/>
        <v>40.85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5"/>
      <c r="B138" s="4" t="s">
        <v>114</v>
      </c>
      <c r="C138" s="16">
        <v>843</v>
      </c>
      <c r="D138" s="18">
        <f t="shared" si="24"/>
        <v>26.74</v>
      </c>
      <c r="E138" s="16">
        <v>2185</v>
      </c>
      <c r="F138" s="18">
        <f t="shared" si="25"/>
        <v>25.9</v>
      </c>
      <c r="G138" s="16">
        <f t="shared" si="26"/>
        <v>3028</v>
      </c>
      <c r="H138" s="18">
        <f t="shared" si="27"/>
        <v>26.13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5"/>
      <c r="B139" s="4" t="s">
        <v>115</v>
      </c>
      <c r="C139" s="16">
        <v>119</v>
      </c>
      <c r="D139" s="18">
        <f t="shared" si="24"/>
        <v>3.77</v>
      </c>
      <c r="E139" s="16">
        <v>209</v>
      </c>
      <c r="F139" s="18">
        <f t="shared" si="25"/>
        <v>2.48</v>
      </c>
      <c r="G139" s="16">
        <f t="shared" si="26"/>
        <v>328</v>
      </c>
      <c r="H139" s="18">
        <f t="shared" si="27"/>
        <v>2.83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5"/>
      <c r="B140" s="4" t="s">
        <v>116</v>
      </c>
      <c r="C140" s="16">
        <v>9</v>
      </c>
      <c r="D140" s="18">
        <f t="shared" si="24"/>
        <v>0.29</v>
      </c>
      <c r="E140" s="16">
        <v>13</v>
      </c>
      <c r="F140" s="18">
        <f t="shared" si="25"/>
        <v>0.15</v>
      </c>
      <c r="G140" s="16">
        <f t="shared" si="26"/>
        <v>22</v>
      </c>
      <c r="H140" s="18">
        <f t="shared" si="27"/>
        <v>0.19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5"/>
      <c r="B141" s="4" t="s">
        <v>117</v>
      </c>
      <c r="C141" s="16">
        <v>142</v>
      </c>
      <c r="D141" s="18">
        <f t="shared" si="24"/>
        <v>4.5</v>
      </c>
      <c r="E141" s="16">
        <v>1689</v>
      </c>
      <c r="F141" s="18">
        <f t="shared" si="25"/>
        <v>20.02</v>
      </c>
      <c r="G141" s="16">
        <f t="shared" si="26"/>
        <v>1831</v>
      </c>
      <c r="H141" s="18">
        <f t="shared" si="27"/>
        <v>15.8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5"/>
      <c r="B142" s="4" t="s">
        <v>118</v>
      </c>
      <c r="C142" s="16">
        <v>10</v>
      </c>
      <c r="D142" s="18">
        <f>IF(C142=0," ",ROUND(C142*100000/$D$8,2))</f>
        <v>0.32</v>
      </c>
      <c r="E142" s="16">
        <v>93</v>
      </c>
      <c r="F142" s="18">
        <f t="shared" si="25"/>
        <v>1.1</v>
      </c>
      <c r="G142" s="16">
        <f t="shared" si="26"/>
        <v>103</v>
      </c>
      <c r="H142" s="18">
        <f t="shared" si="27"/>
        <v>0.89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5"/>
      <c r="B143" s="4"/>
      <c r="C143" s="16"/>
      <c r="D143" s="18"/>
      <c r="E143" s="16"/>
      <c r="F143" s="18"/>
      <c r="G143" s="16"/>
      <c r="H143" s="1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5"/>
      <c r="B144" s="4"/>
      <c r="C144" s="16"/>
      <c r="D144" s="18"/>
      <c r="E144" s="16"/>
      <c r="F144" s="18"/>
      <c r="G144" s="16"/>
      <c r="H144" s="1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5"/>
      <c r="B145" s="4"/>
      <c r="C145" s="16"/>
      <c r="D145" s="18"/>
      <c r="E145" s="16"/>
      <c r="F145" s="18"/>
      <c r="G145" s="16"/>
      <c r="H145" s="1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5"/>
      <c r="B146" s="4"/>
      <c r="C146" s="16"/>
      <c r="D146" s="18"/>
      <c r="E146" s="16"/>
      <c r="F146" s="18"/>
      <c r="G146" s="16"/>
      <c r="H146" s="1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5"/>
      <c r="B147" s="4"/>
      <c r="C147" s="16"/>
      <c r="D147" s="18"/>
      <c r="E147" s="16"/>
      <c r="F147" s="18"/>
      <c r="G147" s="16"/>
      <c r="H147" s="1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5"/>
      <c r="B148" s="4"/>
      <c r="C148" s="16"/>
      <c r="D148" s="18"/>
      <c r="E148" s="16"/>
      <c r="F148" s="18"/>
      <c r="G148" s="16"/>
      <c r="H148" s="1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5"/>
      <c r="B149" s="4"/>
      <c r="C149" s="16"/>
      <c r="D149" s="18"/>
      <c r="E149" s="16"/>
      <c r="F149" s="18"/>
      <c r="G149" s="16"/>
      <c r="H149" s="1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5"/>
      <c r="B150" s="4"/>
      <c r="C150" s="16"/>
      <c r="D150" s="18"/>
      <c r="E150" s="16"/>
      <c r="F150" s="18"/>
      <c r="G150" s="16"/>
      <c r="H150" s="1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5"/>
      <c r="B151" s="4"/>
      <c r="C151" s="16"/>
      <c r="D151" s="18"/>
      <c r="E151" s="16"/>
      <c r="F151" s="18"/>
      <c r="G151" s="16"/>
      <c r="H151" s="1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5"/>
      <c r="B152" s="4"/>
      <c r="C152" s="16"/>
      <c r="D152" s="18"/>
      <c r="E152" s="16"/>
      <c r="F152" s="18"/>
      <c r="G152" s="16"/>
      <c r="H152" s="1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5"/>
      <c r="B153" s="4"/>
      <c r="C153" s="16"/>
      <c r="D153" s="18"/>
      <c r="E153" s="16"/>
      <c r="F153" s="18"/>
      <c r="G153" s="16"/>
      <c r="H153" s="1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5"/>
      <c r="B154" s="4"/>
      <c r="C154" s="16"/>
      <c r="D154" s="18"/>
      <c r="E154" s="16"/>
      <c r="F154" s="18"/>
      <c r="G154" s="16"/>
      <c r="H154" s="1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5"/>
      <c r="B155" s="4"/>
      <c r="C155" s="16"/>
      <c r="D155" s="18"/>
      <c r="E155" s="16"/>
      <c r="F155" s="18"/>
      <c r="G155" s="16"/>
      <c r="H155" s="1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>
      <c r="A156" s="5"/>
      <c r="B156" s="4"/>
      <c r="C156" s="16"/>
      <c r="D156" s="18"/>
      <c r="E156" s="16"/>
      <c r="F156" s="18"/>
      <c r="G156" s="16"/>
      <c r="H156" s="1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s="38" customFormat="1" ht="12.75">
      <c r="A157" s="34"/>
      <c r="B157" s="35"/>
      <c r="C157" s="36"/>
      <c r="D157" s="37"/>
      <c r="E157" s="36"/>
      <c r="F157" s="37"/>
      <c r="G157" s="36"/>
      <c r="H157" s="37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12.75">
      <c r="A158" s="5"/>
      <c r="B158" s="39"/>
      <c r="C158" s="40"/>
      <c r="D158" s="41"/>
      <c r="E158" s="40"/>
      <c r="F158" s="41"/>
      <c r="G158" s="40"/>
      <c r="H158" s="41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12.75">
      <c r="A159" s="5"/>
      <c r="B159" s="21" t="s">
        <v>123</v>
      </c>
      <c r="C159" s="7"/>
      <c r="D159" s="8"/>
      <c r="E159" s="7"/>
      <c r="F159" s="8"/>
      <c r="G159" s="7"/>
      <c r="H159" s="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5"/>
      <c r="B160" s="21" t="s">
        <v>124</v>
      </c>
      <c r="C160" s="7"/>
      <c r="D160" s="8"/>
      <c r="E160" s="7"/>
      <c r="F160" s="8"/>
      <c r="G160" s="7"/>
      <c r="H160" s="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5"/>
      <c r="B161" s="4" t="s">
        <v>120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5"/>
      <c r="B162" s="5" t="s">
        <v>121</v>
      </c>
      <c r="C162" s="7"/>
      <c r="D162" s="8"/>
      <c r="E162" s="7"/>
      <c r="F162" s="8"/>
      <c r="G162" s="7"/>
      <c r="H162" s="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5"/>
      <c r="B163" s="5"/>
      <c r="C163" s="7"/>
      <c r="D163" s="8"/>
      <c r="E163" s="7"/>
      <c r="F163" s="8"/>
      <c r="G163" s="7"/>
      <c r="H163" s="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5"/>
      <c r="B164" s="5"/>
      <c r="C164" s="7"/>
      <c r="D164" s="8"/>
      <c r="E164" s="7"/>
      <c r="F164" s="8"/>
      <c r="G164" s="7"/>
      <c r="H164" s="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5"/>
      <c r="B165" s="5"/>
      <c r="C165" s="7"/>
      <c r="D165" s="8"/>
      <c r="E165" s="7"/>
      <c r="F165" s="8"/>
      <c r="G165" s="7"/>
      <c r="H165" s="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5"/>
      <c r="B166" s="5"/>
      <c r="C166" s="7"/>
      <c r="D166" s="8"/>
      <c r="E166" s="7"/>
      <c r="F166" s="8"/>
      <c r="G166" s="7"/>
      <c r="H166" s="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5"/>
      <c r="B167" s="5"/>
      <c r="C167" s="7"/>
      <c r="D167" s="8"/>
      <c r="E167" s="7"/>
      <c r="F167" s="8"/>
      <c r="G167" s="7"/>
      <c r="H167" s="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>
      <c r="A168" s="5"/>
      <c r="B168" s="5"/>
      <c r="C168" s="5"/>
      <c r="D168" s="10"/>
      <c r="E168" s="5"/>
      <c r="F168" s="5"/>
      <c r="G168" s="7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5"/>
      <c r="B169" s="5"/>
      <c r="C169" s="5"/>
      <c r="D169" s="10"/>
      <c r="E169" s="5"/>
      <c r="F169" s="5"/>
      <c r="G169" s="7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5"/>
      <c r="B170" s="5"/>
      <c r="C170" s="5"/>
      <c r="D170" s="10"/>
      <c r="E170" s="5"/>
      <c r="F170" s="5"/>
      <c r="G170" s="7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5"/>
      <c r="B171" s="5"/>
      <c r="C171" s="5"/>
      <c r="D171" s="10"/>
      <c r="E171" s="5"/>
      <c r="F171" s="5"/>
      <c r="G171" s="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>
      <c r="A172" s="5"/>
      <c r="B172" s="5"/>
      <c r="C172" s="5"/>
      <c r="D172" s="10"/>
      <c r="E172" s="5"/>
      <c r="F172" s="5"/>
      <c r="G172" s="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5"/>
      <c r="B173" s="5"/>
      <c r="C173" s="5"/>
      <c r="D173" s="10"/>
      <c r="E173" s="5"/>
      <c r="F173" s="5"/>
      <c r="G173" s="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5"/>
      <c r="B174" s="5"/>
      <c r="C174" s="5"/>
      <c r="D174" s="10"/>
      <c r="E174" s="5"/>
      <c r="F174" s="5"/>
      <c r="G174" s="7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5"/>
      <c r="B175" s="5"/>
      <c r="C175" s="5"/>
      <c r="D175" s="10"/>
      <c r="E175" s="5"/>
      <c r="F175" s="5"/>
      <c r="G175" s="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5"/>
      <c r="B176" s="5"/>
      <c r="C176" s="5"/>
      <c r="D176" s="10"/>
      <c r="E176" s="5"/>
      <c r="F176" s="5"/>
      <c r="G176" s="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>
      <c r="A177" s="5"/>
      <c r="B177" s="5"/>
      <c r="C177" s="5"/>
      <c r="D177" s="10"/>
      <c r="E177" s="5"/>
      <c r="F177" s="5"/>
      <c r="G177" s="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5"/>
      <c r="B178" s="5"/>
      <c r="C178" s="5"/>
      <c r="D178" s="10"/>
      <c r="E178" s="5"/>
      <c r="F178" s="5"/>
      <c r="G178" s="7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5"/>
      <c r="B179" s="5"/>
      <c r="C179" s="5"/>
      <c r="D179" s="10"/>
      <c r="E179" s="5"/>
      <c r="F179" s="5"/>
      <c r="G179" s="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5"/>
      <c r="B180" s="5"/>
      <c r="C180" s="5"/>
      <c r="D180" s="10"/>
      <c r="E180" s="5"/>
      <c r="F180" s="5"/>
      <c r="G180" s="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>
      <c r="A181" s="5"/>
      <c r="B181" s="5"/>
      <c r="C181" s="5"/>
      <c r="D181" s="10"/>
      <c r="E181" s="5"/>
      <c r="F181" s="5"/>
      <c r="G181" s="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5"/>
      <c r="B182" s="5"/>
      <c r="C182" s="5"/>
      <c r="D182" s="10"/>
      <c r="E182" s="5"/>
      <c r="F182" s="5"/>
      <c r="G182" s="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4:7" ht="12">
      <c r="D183" s="3"/>
      <c r="G183" s="1"/>
    </row>
    <row r="184" spans="4:7" ht="12">
      <c r="D184" s="3"/>
      <c r="G184" s="1"/>
    </row>
    <row r="185" spans="4:7" ht="12">
      <c r="D185" s="3"/>
      <c r="G185" s="1"/>
    </row>
    <row r="186" spans="4:7" ht="12">
      <c r="D186" s="3"/>
      <c r="G186" s="1"/>
    </row>
    <row r="187" spans="4:7" ht="12">
      <c r="D187" s="3"/>
      <c r="G187" s="1"/>
    </row>
  </sheetData>
  <sheetProtection/>
  <mergeCells count="5">
    <mergeCell ref="B1:I1"/>
    <mergeCell ref="B3:I3"/>
    <mergeCell ref="G6:H6"/>
    <mergeCell ref="E6:F6"/>
    <mergeCell ref="C6:D6"/>
  </mergeCells>
  <printOptions/>
  <pageMargins left="0.984251968503937" right="0" top="0" bottom="0.5905511811023623" header="0" footer="0"/>
  <pageSetup firstPageNumber="889" useFirstPageNumber="1" horizontalDpi="600" verticalDpi="6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2011-08-17T22:19:28Z</cp:lastPrinted>
  <dcterms:created xsi:type="dcterms:W3CDTF">2004-02-02T22:51:12Z</dcterms:created>
  <dcterms:modified xsi:type="dcterms:W3CDTF">2011-08-17T22:19:30Z</dcterms:modified>
  <cp:category/>
  <cp:version/>
  <cp:contentType/>
  <cp:contentStatus/>
</cp:coreProperties>
</file>