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STADISTICA 2010" sheetId="1" r:id="rId1"/>
  </sheets>
  <definedNames>
    <definedName name="_xlnm.Print_Area" localSheetId="0">'ESTADISTICA 2010'!$A$1:$F$60</definedName>
  </definedNames>
  <calcPr fullCalcOnLoad="1"/>
</workbook>
</file>

<file path=xl/sharedStrings.xml><?xml version="1.0" encoding="utf-8"?>
<sst xmlns="http://schemas.openxmlformats.org/spreadsheetml/2006/main" count="45" uniqueCount="37">
  <si>
    <t>ANUARIO ESTADISTICO 2010</t>
  </si>
  <si>
    <t>C. M. N. "20 DE NOVIEMBRE"</t>
  </si>
  <si>
    <t>(TOTAL DE PACIENTES)</t>
  </si>
  <si>
    <t>NUMERO DE</t>
  </si>
  <si>
    <t>ESTUDIOS DE</t>
  </si>
  <si>
    <t>UNIDADES MEDICAS QUE REFIRIERON</t>
  </si>
  <si>
    <t>PACIENTES</t>
  </si>
  <si>
    <t>%</t>
  </si>
  <si>
    <t>UNICA VEZ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</si>
  <si>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</si>
  <si>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</si>
  <si>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</si>
  <si>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</si>
  <si>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</si>
  <si>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</si>
  <si>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</si>
  <si>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</si>
  <si>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HOSPITAL REGIONAL "M. CARDENAS DE LA VEGA", CULIACAN, SIN.</t>
  </si>
  <si>
    <t>REGION V</t>
  </si>
  <si>
    <t>HOSPITAL REGIONAL "VALENTIN GOMEZ FARIAS", ZAPOPAN, JAL.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</si>
  <si>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</si>
  <si>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</si>
  <si>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</si>
  <si>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</si>
  <si>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</si>
  <si>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</si>
  <si>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HOSPITALES GENERALES</t>
  </si>
  <si>
    <t>CLINICA DE ESPECIALIDADES "CHURUBUSCO"</t>
  </si>
  <si>
    <t>CLINICA DE ESPECIALIDADES "INDIANILLA"</t>
  </si>
  <si>
    <t>CLINICA DE ESPECIALIDADES "DR. ALBERTO PISANTY"</t>
  </si>
  <si>
    <t>CLINICA DE ESPECIALIDADES "NEUROPSIQUIATRIA,TLATELOLCO"</t>
  </si>
  <si>
    <t>REFERENCIAS DE PRIMER NIVEL DE ATENCIÓN</t>
  </si>
  <si>
    <t>REFERENCIA DE HOSPITALES REGIONALES Y CLINICAS DE ESPECIALIDAD</t>
  </si>
  <si>
    <t>TOTAL DE REFERENCIAS</t>
  </si>
  <si>
    <t>SUBTOTAL DE HOSPITALES REGIONALES</t>
  </si>
  <si>
    <t>SUBTOTAL DE OTRAS UNIDADES</t>
  </si>
  <si>
    <t>16. 29  REFERENCIA DE PACIENTES CON APERTURA DE EXPEDIENTES Y ESTUDIOS DE UNICA VEZ DURANTE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</si>
</sst>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9" fontId="0" fillId="0" borderId="16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tabSelected="1" view="pageBreakPreview" zoomScale="75" zoomScaleNormal="75" zoomScaleSheetLayoutView="75" zoomScalePageLayoutView="0" workbookViewId="0" topLeftCell="A1">
      <selection activeCell="I8" sqref="I8"/>
    </sheetView>
  </sheetViews>
  <sheetFormatPr defaultColWidth="11.421875" defaultRowHeight="12.75"/>
  <cols>
    <col min="1" max="1" width="77.28125" style="0" customWidth="1"/>
    <col min="2" max="2" width="18.7109375" style="3" customWidth="1"/>
    <col min="3" max="3" width="18.7109375" style="0" customWidth="1"/>
    <col min="4" max="4" width="18.7109375" style="3" customWidth="1"/>
    <col min="5" max="5" width="16.421875" style="0" customWidth="1"/>
    <col min="6" max="6" width="5.00390625" style="0" customWidth="1"/>
  </cols>
  <sheetData>
    <row r="1" spans="1:6" ht="12.75">
      <c r="A1" s="44" t="s">
        <v>0</v>
      </c>
      <c r="B1" s="44"/>
      <c r="C1" s="44"/>
      <c r="D1" s="44"/>
      <c r="E1" s="44"/>
      <c r="F1" s="44"/>
    </row>
    <row r="2" spans="1:6" ht="6.75" customHeight="1">
      <c r="A2" s="1"/>
      <c r="B2" s="2"/>
      <c r="C2" s="1"/>
      <c r="D2" s="2"/>
      <c r="E2" s="1"/>
      <c r="F2" s="1"/>
    </row>
    <row r="3" spans="1:6" ht="15.75">
      <c r="A3" s="45" t="s">
        <v>36</v>
      </c>
      <c r="B3" s="45"/>
      <c r="C3" s="45"/>
      <c r="D3" s="45"/>
      <c r="E3" s="45"/>
      <c r="F3" s="45"/>
    </row>
    <row r="4" spans="1:6" ht="15.75">
      <c r="A4" s="45" t="s">
        <v>1</v>
      </c>
      <c r="B4" s="45"/>
      <c r="C4" s="45"/>
      <c r="D4" s="45"/>
      <c r="E4" s="45"/>
      <c r="F4" s="45"/>
    </row>
    <row r="5" spans="1:6" ht="15.75">
      <c r="A5" s="45" t="s">
        <v>2</v>
      </c>
      <c r="B5" s="45"/>
      <c r="C5" s="45"/>
      <c r="D5" s="45"/>
      <c r="E5" s="45"/>
      <c r="F5" s="45"/>
    </row>
    <row r="6" ht="6.75" customHeight="1"/>
    <row r="7" spans="1:6" ht="6.75" customHeight="1">
      <c r="A7" s="4"/>
      <c r="B7" s="5"/>
      <c r="C7" s="6"/>
      <c r="D7" s="5"/>
      <c r="E7" s="6"/>
      <c r="F7" s="7"/>
    </row>
    <row r="8" spans="1:6" ht="12.75">
      <c r="A8" s="8"/>
      <c r="B8" s="9" t="s">
        <v>3</v>
      </c>
      <c r="C8" s="10"/>
      <c r="D8" s="9" t="s">
        <v>4</v>
      </c>
      <c r="E8" s="10"/>
      <c r="F8" s="11"/>
    </row>
    <row r="9" spans="1:6" ht="12.75">
      <c r="A9" s="12" t="s">
        <v>5</v>
      </c>
      <c r="B9" s="9" t="s">
        <v>6</v>
      </c>
      <c r="C9" s="10" t="s">
        <v>7</v>
      </c>
      <c r="D9" s="9" t="s">
        <v>8</v>
      </c>
      <c r="E9" s="10" t="s">
        <v>7</v>
      </c>
      <c r="F9" s="11"/>
    </row>
    <row r="10" spans="1:6" ht="12.75">
      <c r="A10" s="13"/>
      <c r="B10" s="14"/>
      <c r="C10" s="15"/>
      <c r="D10" s="14"/>
      <c r="E10" s="15"/>
      <c r="F10" s="16"/>
    </row>
    <row r="12" spans="1:5" ht="15">
      <c r="A12" s="17" t="s">
        <v>9</v>
      </c>
      <c r="B12" s="18">
        <f>SUM(B15:B48)</f>
        <v>12528</v>
      </c>
      <c r="C12" s="19">
        <f>B12/$B$12</f>
        <v>1</v>
      </c>
      <c r="D12" s="18">
        <f>SUM(D15:D48)</f>
        <v>4070</v>
      </c>
      <c r="E12" s="19">
        <f>D12/$D$12</f>
        <v>1</v>
      </c>
    </row>
    <row r="13" spans="2:5" ht="9" customHeight="1">
      <c r="B13" s="20"/>
      <c r="C13" s="21"/>
      <c r="D13" s="20"/>
      <c r="E13" s="21"/>
    </row>
    <row r="14" spans="1:5" ht="14.25">
      <c r="A14" s="17" t="s">
        <v>10</v>
      </c>
      <c r="B14" s="20"/>
      <c r="C14" s="22"/>
      <c r="D14" s="20"/>
      <c r="E14" s="22">
        <f>D14/$D$12</f>
        <v>0</v>
      </c>
    </row>
    <row r="15" spans="1:5" ht="14.25">
      <c r="A15" s="23" t="s">
        <v>11</v>
      </c>
      <c r="B15" s="20">
        <f>159+1310</f>
        <v>1469</v>
      </c>
      <c r="C15" s="22">
        <f>B15/$B$12</f>
        <v>0.117257343550447</v>
      </c>
      <c r="D15" s="20">
        <f>30+627</f>
        <v>657</v>
      </c>
      <c r="E15" s="22">
        <f>D15/$D$12</f>
        <v>0.1614250614250614</v>
      </c>
    </row>
    <row r="16" spans="2:5" ht="9.75" customHeight="1">
      <c r="B16" s="20"/>
      <c r="C16" s="21"/>
      <c r="D16" s="20"/>
      <c r="E16" s="21"/>
    </row>
    <row r="17" spans="1:5" ht="14.25">
      <c r="A17" s="17" t="s">
        <v>12</v>
      </c>
      <c r="B17" s="20"/>
      <c r="C17" s="21"/>
      <c r="D17" s="20"/>
      <c r="E17" s="21"/>
    </row>
    <row r="18" spans="1:5" ht="14.25">
      <c r="A18" s="23" t="s">
        <v>13</v>
      </c>
      <c r="B18" s="20">
        <f>1411+48</f>
        <v>1459</v>
      </c>
      <c r="C18" s="22">
        <f>B18/$B$12</f>
        <v>0.11645913154533845</v>
      </c>
      <c r="D18" s="20">
        <f>735+14</f>
        <v>749</v>
      </c>
      <c r="E18" s="22">
        <f>D18/$D$12</f>
        <v>0.18402948402948402</v>
      </c>
    </row>
    <row r="19" spans="2:5" ht="9.75" customHeight="1">
      <c r="B19" s="20"/>
      <c r="C19" s="21"/>
      <c r="D19" s="20"/>
      <c r="E19" s="21"/>
    </row>
    <row r="20" spans="1:5" ht="14.25">
      <c r="A20" s="17" t="s">
        <v>14</v>
      </c>
      <c r="B20" s="20"/>
      <c r="C20" s="21"/>
      <c r="D20" s="20"/>
      <c r="E20" s="21"/>
    </row>
    <row r="21" spans="1:5" ht="14.25">
      <c r="A21" s="23" t="s">
        <v>15</v>
      </c>
      <c r="B21" s="20">
        <f>1261+145</f>
        <v>1406</v>
      </c>
      <c r="C21" s="22">
        <f>B21/$B$12</f>
        <v>0.11222860791826308</v>
      </c>
      <c r="D21" s="20">
        <f>255+23</f>
        <v>278</v>
      </c>
      <c r="E21" s="22">
        <f>D21/$D$12</f>
        <v>0.0683046683046683</v>
      </c>
    </row>
    <row r="22" spans="2:5" ht="9.75" customHeight="1">
      <c r="B22" s="20"/>
      <c r="C22" s="21"/>
      <c r="D22" s="20"/>
      <c r="E22" s="21"/>
    </row>
    <row r="23" spans="1:5" ht="14.25">
      <c r="A23" s="17" t="s">
        <v>16</v>
      </c>
      <c r="B23" s="20"/>
      <c r="C23" s="21"/>
      <c r="D23" s="20"/>
      <c r="E23" s="21"/>
    </row>
    <row r="24" spans="1:5" ht="14.25">
      <c r="A24" s="23" t="s">
        <v>17</v>
      </c>
      <c r="B24" s="20">
        <f>208+196</f>
        <v>404</v>
      </c>
      <c r="C24" s="22">
        <f>B24/$B$12</f>
        <v>0.032247765006385695</v>
      </c>
      <c r="D24" s="20">
        <f>208+11</f>
        <v>219</v>
      </c>
      <c r="E24" s="22">
        <f>D24/$D$12</f>
        <v>0.05380835380835381</v>
      </c>
    </row>
    <row r="25" spans="2:5" ht="9.75" customHeight="1">
      <c r="B25" s="20"/>
      <c r="C25" s="21"/>
      <c r="D25" s="20"/>
      <c r="E25" s="21"/>
    </row>
    <row r="26" spans="1:5" ht="14.25">
      <c r="A26" s="17" t="s">
        <v>18</v>
      </c>
      <c r="B26" s="20"/>
      <c r="C26" s="21"/>
      <c r="D26" s="20"/>
      <c r="E26" s="21"/>
    </row>
    <row r="27" spans="1:5" ht="14.25">
      <c r="A27" s="23" t="s">
        <v>19</v>
      </c>
      <c r="B27" s="20">
        <f>271+116</f>
        <v>387</v>
      </c>
      <c r="C27" s="22">
        <f>B27/$B$12</f>
        <v>0.03089080459770115</v>
      </c>
      <c r="D27" s="20">
        <f>271+41</f>
        <v>312</v>
      </c>
      <c r="E27" s="22">
        <f>D27/$D$12</f>
        <v>0.07665847665847667</v>
      </c>
    </row>
    <row r="28" spans="2:5" ht="9.75" customHeight="1">
      <c r="B28" s="20"/>
      <c r="C28" s="21"/>
      <c r="D28" s="20"/>
      <c r="E28" s="21"/>
    </row>
    <row r="29" spans="1:5" ht="14.25">
      <c r="A29" s="17" t="s">
        <v>20</v>
      </c>
      <c r="B29" s="20"/>
      <c r="C29" s="21"/>
      <c r="D29" s="20"/>
      <c r="E29" s="21"/>
    </row>
    <row r="30" spans="1:5" ht="14.25">
      <c r="A30" s="23" t="s">
        <v>21</v>
      </c>
      <c r="B30" s="20">
        <f>230+53</f>
        <v>283</v>
      </c>
      <c r="C30" s="22">
        <f>B30/$B$12</f>
        <v>0.022589399744572157</v>
      </c>
      <c r="D30" s="20">
        <f>30+3</f>
        <v>33</v>
      </c>
      <c r="E30" s="22">
        <f>D30/$D$12</f>
        <v>0.008108108108108109</v>
      </c>
    </row>
    <row r="31" spans="2:5" ht="9.75" customHeight="1">
      <c r="B31" s="20"/>
      <c r="C31" s="21"/>
      <c r="D31" s="20"/>
      <c r="E31" s="21"/>
    </row>
    <row r="32" spans="1:5" ht="14.25">
      <c r="A32" s="17" t="s">
        <v>22</v>
      </c>
      <c r="B32" s="20"/>
      <c r="C32" s="21"/>
      <c r="D32" s="20"/>
      <c r="E32" s="21"/>
    </row>
    <row r="33" spans="1:5" ht="14.25">
      <c r="A33" s="23" t="s">
        <v>23</v>
      </c>
      <c r="B33" s="20">
        <f>107+227</f>
        <v>334</v>
      </c>
      <c r="C33" s="22">
        <f>B33/$B$12</f>
        <v>0.026660280970625796</v>
      </c>
      <c r="D33" s="20">
        <f>14+3</f>
        <v>17</v>
      </c>
      <c r="E33" s="22">
        <f>D33/$D$12</f>
        <v>0.004176904176904177</v>
      </c>
    </row>
    <row r="34" spans="2:5" ht="9.75" customHeight="1">
      <c r="B34" s="20"/>
      <c r="C34" s="21"/>
      <c r="D34" s="20"/>
      <c r="E34" s="21"/>
    </row>
    <row r="35" spans="1:5" ht="14.25">
      <c r="A35" s="17" t="s">
        <v>24</v>
      </c>
      <c r="B35" s="20"/>
      <c r="C35" s="21"/>
      <c r="D35" s="20"/>
      <c r="E35" s="21"/>
    </row>
    <row r="36" spans="1:5" ht="14.25">
      <c r="A36" s="23" t="s">
        <v>25</v>
      </c>
      <c r="B36" s="20">
        <f>140+49</f>
        <v>189</v>
      </c>
      <c r="C36" s="22">
        <f>B36/$B$12</f>
        <v>0.015086206896551725</v>
      </c>
      <c r="D36" s="20">
        <f>3+1</f>
        <v>4</v>
      </c>
      <c r="E36" s="22">
        <f>D36/$D$12</f>
        <v>0.0009828009828009828</v>
      </c>
    </row>
    <row r="37" spans="2:5" ht="9.75" customHeight="1">
      <c r="B37" s="20"/>
      <c r="C37" s="21"/>
      <c r="D37" s="20"/>
      <c r="E37" s="21"/>
    </row>
    <row r="38" spans="1:5" ht="14.25">
      <c r="A38" s="17" t="s">
        <v>26</v>
      </c>
      <c r="B38" s="20">
        <v>5697</v>
      </c>
      <c r="C38" s="22">
        <f>B38/$B$12</f>
        <v>0.4547413793103448</v>
      </c>
      <c r="D38" s="20">
        <v>1645</v>
      </c>
      <c r="E38" s="22">
        <v>0.4041</v>
      </c>
    </row>
    <row r="39" spans="1:5" ht="8.25" customHeight="1">
      <c r="A39" s="23"/>
      <c r="B39" s="20"/>
      <c r="C39" s="21"/>
      <c r="D39" s="20"/>
      <c r="E39" s="21"/>
    </row>
    <row r="40" spans="1:5" ht="14.25" customHeight="1">
      <c r="A40" s="24" t="s">
        <v>27</v>
      </c>
      <c r="B40" s="20">
        <v>251</v>
      </c>
      <c r="C40" s="22">
        <f>B40/$B$12</f>
        <v>0.020035121328224777</v>
      </c>
      <c r="D40" s="20">
        <v>67</v>
      </c>
      <c r="E40" s="22">
        <f>D40/$D$12</f>
        <v>0.016461916461916463</v>
      </c>
    </row>
    <row r="41" spans="2:5" ht="9.75" customHeight="1">
      <c r="B41" s="20"/>
      <c r="C41" s="21"/>
      <c r="D41" s="20"/>
      <c r="E41" s="21"/>
    </row>
    <row r="42" spans="1:5" ht="14.25" customHeight="1">
      <c r="A42" s="23" t="s">
        <v>28</v>
      </c>
      <c r="B42" s="20">
        <v>67</v>
      </c>
      <c r="C42" s="22">
        <f>B42/$B$12</f>
        <v>0.0053480204342273305</v>
      </c>
      <c r="D42" s="20">
        <v>20</v>
      </c>
      <c r="E42" s="22">
        <f>D42/$D$12</f>
        <v>0.004914004914004914</v>
      </c>
    </row>
    <row r="43" spans="2:5" ht="9.75" customHeight="1">
      <c r="B43" s="20"/>
      <c r="C43" s="21"/>
      <c r="D43" s="20"/>
      <c r="E43" s="21"/>
    </row>
    <row r="44" spans="1:5" ht="14.25" customHeight="1">
      <c r="A44" s="23" t="s">
        <v>29</v>
      </c>
      <c r="B44" s="20">
        <v>107</v>
      </c>
      <c r="C44" s="22">
        <f>B44/$B$12</f>
        <v>0.008540868454661558</v>
      </c>
      <c r="D44" s="20">
        <v>55</v>
      </c>
      <c r="E44" s="22">
        <f>D44/$D$12</f>
        <v>0.013513513513513514</v>
      </c>
    </row>
    <row r="45" spans="1:5" ht="9.75" customHeight="1">
      <c r="A45" s="23"/>
      <c r="B45" s="20"/>
      <c r="C45" s="21"/>
      <c r="D45" s="20"/>
      <c r="E45" s="21"/>
    </row>
    <row r="46" spans="1:5" ht="14.25" customHeight="1">
      <c r="A46" s="23" t="s">
        <v>30</v>
      </c>
      <c r="B46" s="20">
        <v>26</v>
      </c>
      <c r="C46" s="22">
        <f>B46/$B$12</f>
        <v>0.002075351213282248</v>
      </c>
      <c r="D46" s="20">
        <v>4</v>
      </c>
      <c r="E46" s="22">
        <v>0.001</v>
      </c>
    </row>
    <row r="47" spans="1:5" ht="14.25" customHeight="1">
      <c r="A47" s="23"/>
      <c r="B47" s="20"/>
      <c r="C47" s="22"/>
      <c r="D47" s="22"/>
      <c r="E47" s="22"/>
    </row>
    <row r="48" spans="1:5" ht="14.25" customHeight="1">
      <c r="A48" s="23" t="s">
        <v>31</v>
      </c>
      <c r="B48" s="20">
        <v>449</v>
      </c>
      <c r="C48" s="22">
        <f>B48/$B$12</f>
        <v>0.035839719029374204</v>
      </c>
      <c r="D48" s="20">
        <v>10</v>
      </c>
      <c r="E48" s="22">
        <f>D48/$D$12</f>
        <v>0.002457002457002457</v>
      </c>
    </row>
    <row r="49" spans="2:5" ht="13.5" customHeight="1">
      <c r="B49" s="20"/>
      <c r="C49" s="21"/>
      <c r="D49" s="20"/>
      <c r="E49" s="25"/>
    </row>
    <row r="50" spans="1:6" ht="4.5" customHeight="1">
      <c r="A50" s="26"/>
      <c r="B50" s="27"/>
      <c r="C50" s="28"/>
      <c r="D50" s="27"/>
      <c r="E50" s="29"/>
      <c r="F50" s="30"/>
    </row>
    <row r="51" spans="1:6" ht="13.5" customHeight="1">
      <c r="A51" s="43" t="s">
        <v>32</v>
      </c>
      <c r="B51" s="43"/>
      <c r="C51" s="43"/>
      <c r="D51" s="43"/>
      <c r="E51" s="43"/>
      <c r="F51" s="43"/>
    </row>
    <row r="52" spans="1:6" ht="9.75" customHeight="1">
      <c r="A52" s="26"/>
      <c r="B52" s="27"/>
      <c r="C52" s="31"/>
      <c r="D52" s="27"/>
      <c r="E52" s="30"/>
      <c r="F52" s="30"/>
    </row>
    <row r="53" spans="2:5" ht="14.25">
      <c r="B53" s="32" t="s">
        <v>3</v>
      </c>
      <c r="C53" s="33"/>
      <c r="D53" s="34" t="s">
        <v>4</v>
      </c>
      <c r="E53" s="35"/>
    </row>
    <row r="54" spans="1:5" ht="14.25">
      <c r="A54" s="36" t="s">
        <v>5</v>
      </c>
      <c r="B54" s="32" t="s">
        <v>6</v>
      </c>
      <c r="C54" s="37" t="s">
        <v>7</v>
      </c>
      <c r="D54" s="34" t="s">
        <v>8</v>
      </c>
      <c r="E54" s="35" t="s">
        <v>7</v>
      </c>
    </row>
    <row r="55" spans="1:6" ht="9.75" customHeight="1">
      <c r="A55" s="26"/>
      <c r="B55" s="27"/>
      <c r="C55" s="31"/>
      <c r="D55" s="27"/>
      <c r="E55" s="30"/>
      <c r="F55" s="30"/>
    </row>
    <row r="56" spans="1:5" ht="15">
      <c r="A56" s="17" t="s">
        <v>33</v>
      </c>
      <c r="B56" s="18">
        <f>+B58+B60</f>
        <v>12528</v>
      </c>
      <c r="C56" s="38">
        <f>SUM(C58:C60)</f>
        <v>100</v>
      </c>
      <c r="D56" s="18">
        <f>+D58+D60</f>
        <v>4070</v>
      </c>
      <c r="E56" s="38">
        <f>SUM(E58:E60)</f>
        <v>100</v>
      </c>
    </row>
    <row r="57" spans="2:5" ht="10.5" customHeight="1">
      <c r="B57" s="20"/>
      <c r="C57" s="21"/>
      <c r="D57" s="20"/>
      <c r="E57" s="21"/>
    </row>
    <row r="58" spans="1:5" ht="14.25">
      <c r="A58" s="23" t="s">
        <v>34</v>
      </c>
      <c r="B58" s="20">
        <v>5931</v>
      </c>
      <c r="C58" s="21">
        <f>+B58/B56*100</f>
        <v>47.34195402298851</v>
      </c>
      <c r="D58" s="20">
        <f>D15+D18+D21+D24+D27+D30+D33+D369+D36</f>
        <v>2269</v>
      </c>
      <c r="E58" s="21">
        <f>+D58/D56*100</f>
        <v>55.74938574938575</v>
      </c>
    </row>
    <row r="59" spans="2:5" ht="7.5" customHeight="1">
      <c r="B59" s="20"/>
      <c r="C59" s="21"/>
      <c r="D59" s="20"/>
      <c r="E59" s="21"/>
    </row>
    <row r="60" spans="1:5" s="42" customFormat="1" ht="14.25">
      <c r="A60" s="39" t="s">
        <v>35</v>
      </c>
      <c r="B60" s="40">
        <f>B38+B40+B42+B44+B46+B48</f>
        <v>6597</v>
      </c>
      <c r="C60" s="41">
        <f>+B60/B56*100</f>
        <v>52.65804597701149</v>
      </c>
      <c r="D60" s="40">
        <f>D38+D40+D42+D44+D46+D48</f>
        <v>1801</v>
      </c>
      <c r="E60" s="41">
        <f>+D60/D56*100</f>
        <v>44.25061425061425</v>
      </c>
    </row>
  </sheetData>
  <sheetProtection/>
  <mergeCells count="5">
    <mergeCell ref="A51:F51"/>
    <mergeCell ref="A1:F1"/>
    <mergeCell ref="A3:F3"/>
    <mergeCell ref="A4:F4"/>
    <mergeCell ref="A5:F5"/>
  </mergeCells>
  <printOptions/>
  <pageMargins left="0.984251968503937" right="0" top="0" bottom="0.5905511811023623" header="0" footer="0"/>
  <pageSetup firstPageNumber="72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olascoaga</cp:lastModifiedBy>
  <cp:lastPrinted>2011-08-17T20:19:59Z</cp:lastPrinted>
  <dcterms:created xsi:type="dcterms:W3CDTF">2011-06-20T20:18:09Z</dcterms:created>
  <dcterms:modified xsi:type="dcterms:W3CDTF">2011-08-17T20:20:02Z</dcterms:modified>
  <cp:category/>
  <cp:version/>
  <cp:contentType/>
  <cp:contentStatus/>
</cp:coreProperties>
</file>