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1"/>
  </bookViews>
  <sheets>
    <sheet name="CUAD1937" sheetId="1" r:id="rId1"/>
    <sheet name="CUAD1937UNICA" sheetId="2" r:id="rId2"/>
  </sheets>
  <definedNames>
    <definedName name="_Regression_Int" localSheetId="0" hidden="1">1</definedName>
    <definedName name="_Regression_Int" localSheetId="1" hidden="1">1</definedName>
    <definedName name="A_IMPRESIÓN_IM" localSheetId="1">'CUAD1937UNICA'!$A$1:$I$64</definedName>
    <definedName name="A_IMPRESIÓN_IM">'CUAD1937'!$A$2:$I$56</definedName>
    <definedName name="_xlnm.Print_Area" localSheetId="0">'CUAD1937'!$A$2:$M$56</definedName>
    <definedName name="_xlnm.Print_Area" localSheetId="1">'CUAD1937UNICA'!$A$1:$M$64</definedName>
    <definedName name="Imprimir_área_IM" localSheetId="0">'CUAD1937'!$A$2:$M$56</definedName>
    <definedName name="Imprimir_área_IM" localSheetId="1">'CUAD1937UNICA'!$A$1:$M$64</definedName>
  </definedNames>
  <calcPr fullCalcOnLoad="1"/>
</workbook>
</file>

<file path=xl/sharedStrings.xml><?xml version="1.0" encoding="utf-8"?>
<sst xmlns="http://schemas.openxmlformats.org/spreadsheetml/2006/main" count="136" uniqueCount="76">
  <si>
    <t xml:space="preserve">       DELEGACION                                         SABIN      D.P.T.     B.C.G.     TETANICO   RAMPION    RRABICA    FOIDICA</t>
  </si>
  <si>
    <t>TOTAL</t>
  </si>
  <si>
    <t>PENTA-</t>
  </si>
  <si>
    <t xml:space="preserve">TOXOIDE </t>
  </si>
  <si>
    <t xml:space="preserve">TRIPLE </t>
  </si>
  <si>
    <t>ANTIRRA-</t>
  </si>
  <si>
    <t>ANTITI-</t>
  </si>
  <si>
    <t>SARAMPION</t>
  </si>
  <si>
    <t xml:space="preserve">  SABIN +</t>
  </si>
  <si>
    <t>VALENTE +</t>
  </si>
  <si>
    <t xml:space="preserve"> B.C.G. +</t>
  </si>
  <si>
    <t>DIFTERICO +</t>
  </si>
  <si>
    <t>VIRAL +</t>
  </si>
  <si>
    <t>BICA</t>
  </si>
  <si>
    <t>FOIDICA</t>
  </si>
  <si>
    <t>RUBEOLA +</t>
  </si>
  <si>
    <t xml:space="preserve">   TOTAL</t>
  </si>
  <si>
    <t xml:space="preserve"> </t>
  </si>
  <si>
    <t xml:space="preserve">   DISTRITO FEDERAL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</si>
  <si>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</si>
  <si>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</si>
  <si>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</si>
  <si>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</si>
  <si>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AREA FORANEA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</si>
  <si>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</si>
  <si>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</si>
  <si>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</si>
  <si>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</si>
  <si>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</si>
  <si>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</si>
  <si>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</si>
  <si>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</si>
  <si>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</si>
  <si>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</si>
  <si>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</si>
  <si>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</si>
  <si>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</si>
  <si>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</si>
  <si>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</si>
  <si>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</si>
  <si>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</si>
  <si>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</si>
  <si>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</si>
  <si>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</si>
  <si>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</si>
  <si>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</si>
  <si>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</si>
  <si>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</si>
  <si>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</si>
  <si>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</si>
  <si>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</si>
  <si>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</si>
  <si>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</si>
  <si>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</si>
  <si>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</si>
  <si>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 xml:space="preserve">  FUENTE: INFORME MENSUAL DE ACTIVIDADES DE MEDICINA PREVENTIVA SM7-3/II</t>
  </si>
  <si>
    <t xml:space="preserve">          + INCLUYE SEMANAS NACIONALES DE VACUNACION</t>
  </si>
  <si>
    <t xml:space="preserve">    E  S  Q  U  E  M  A  S          C  O  M  P  L  E  T  O  S</t>
  </si>
  <si>
    <t>ANUARIO ESTADISTICO 2004</t>
  </si>
  <si>
    <t>19.37  ESQUEMAS COMPLETOS POR BIOLOGICO Y DELEGACION.</t>
  </si>
  <si>
    <t>HEPATITIS  ( B ) +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</si>
  <si>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</si>
  <si>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</si>
  <si>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</si>
  <si>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</si>
  <si>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</si>
  <si>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</si>
  <si>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</si>
  <si>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</si>
  <si>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</si>
  <si>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</si>
  <si>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</si>
  <si>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ANTITINEU-</t>
  </si>
  <si>
    <t>MOCOCCICA</t>
  </si>
  <si>
    <t xml:space="preserve">       DELEGACION                              </t>
  </si>
  <si>
    <t>ANUARIO ESTADISTICO 2006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</si>
</sst>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_)"/>
  </numFmts>
  <fonts count="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Courier"/>
      <family val="0"/>
    </font>
    <font>
      <sz val="12"/>
      <name val="Arial"/>
      <family val="2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165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/>
      <protection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2" borderId="3" xfId="0" applyFont="1" applyFill="1" applyBorder="1" applyAlignment="1" applyProtection="1">
      <alignment horizontal="left"/>
      <protection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9" xfId="0" applyFont="1" applyFill="1" applyBorder="1" applyAlignment="1" applyProtection="1">
      <alignment horizontal="center"/>
      <protection/>
    </xf>
    <xf numFmtId="0" fontId="1" fillId="2" borderId="9" xfId="0" applyFont="1" applyFill="1" applyBorder="1" applyAlignment="1" applyProtection="1">
      <alignment horizontal="left"/>
      <protection/>
    </xf>
    <xf numFmtId="0" fontId="1" fillId="2" borderId="10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1</xdr:col>
      <xdr:colOff>714375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Z69"/>
  <sheetViews>
    <sheetView showGridLines="0" showZeros="0" zoomScale="75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50" sqref="J50"/>
    </sheetView>
  </sheetViews>
  <sheetFormatPr defaultColWidth="4.625" defaultRowHeight="12.75"/>
  <cols>
    <col min="1" max="1" width="1.625" style="0" customWidth="1"/>
    <col min="2" max="2" width="25.625" style="0" customWidth="1"/>
    <col min="3" max="12" width="12.625" style="0" customWidth="1"/>
    <col min="26" max="26" width="6.625" style="0" customWidth="1"/>
  </cols>
  <sheetData>
    <row r="2" spans="1:15" ht="12.75">
      <c r="A2" s="3"/>
      <c r="B2" s="39" t="s">
        <v>58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"/>
      <c r="O2" s="3"/>
    </row>
    <row r="3" spans="1:15" ht="12.75">
      <c r="A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9" t="s">
        <v>59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"/>
      <c r="O4" s="3"/>
    </row>
    <row r="5" spans="1:1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3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3"/>
      <c r="O6" s="3"/>
    </row>
    <row r="7" spans="1:15" ht="12.75">
      <c r="A7" s="3"/>
      <c r="C7" s="40" t="s">
        <v>57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3"/>
      <c r="O7" s="3"/>
    </row>
    <row r="8" spans="1:15" ht="12.75">
      <c r="A8" s="3"/>
      <c r="B8" s="5" t="s">
        <v>0</v>
      </c>
      <c r="C8" s="4" t="s">
        <v>1</v>
      </c>
      <c r="D8" s="3"/>
      <c r="E8" s="4" t="s">
        <v>2</v>
      </c>
      <c r="F8" s="3"/>
      <c r="G8" s="4" t="s">
        <v>3</v>
      </c>
      <c r="H8" s="4" t="s">
        <v>4</v>
      </c>
      <c r="I8" s="4" t="s">
        <v>5</v>
      </c>
      <c r="J8" s="4" t="s">
        <v>6</v>
      </c>
      <c r="K8" s="5" t="s">
        <v>7</v>
      </c>
      <c r="L8" s="5"/>
      <c r="M8" s="3"/>
      <c r="N8" s="3"/>
      <c r="O8" s="3"/>
    </row>
    <row r="9" spans="1:15" ht="12.75">
      <c r="A9" s="3"/>
      <c r="B9" s="3"/>
      <c r="C9" s="3"/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5" t="s">
        <v>15</v>
      </c>
      <c r="L9" s="5" t="s">
        <v>60</v>
      </c>
      <c r="M9" s="3"/>
      <c r="N9" s="3"/>
      <c r="O9" s="3"/>
    </row>
    <row r="10" spans="1:15" ht="12.75">
      <c r="A10" s="3"/>
      <c r="B10" s="9"/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3"/>
      <c r="O10" s="3"/>
    </row>
    <row r="11" spans="1:15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3"/>
      <c r="B12" s="5" t="s">
        <v>16</v>
      </c>
      <c r="C12" s="6">
        <f>SUM(C14+C21)</f>
        <v>1109068</v>
      </c>
      <c r="D12" s="6">
        <f aca="true" t="shared" si="0" ref="D12:M12">SUM(D14+D21)</f>
        <v>98654</v>
      </c>
      <c r="E12" s="6">
        <f t="shared" si="0"/>
        <v>88608</v>
      </c>
      <c r="F12" s="6">
        <f t="shared" si="0"/>
        <v>109264</v>
      </c>
      <c r="G12" s="6">
        <f t="shared" si="0"/>
        <v>286622</v>
      </c>
      <c r="H12" s="6">
        <f t="shared" si="0"/>
        <v>84459</v>
      </c>
      <c r="I12" s="6">
        <f t="shared" si="0"/>
        <v>1068</v>
      </c>
      <c r="J12" s="6">
        <f t="shared" si="0"/>
        <v>837</v>
      </c>
      <c r="K12" s="6">
        <f t="shared" si="0"/>
        <v>370740</v>
      </c>
      <c r="L12" s="6">
        <f t="shared" si="0"/>
        <v>68816</v>
      </c>
      <c r="M12" s="6">
        <f t="shared" si="0"/>
        <v>0</v>
      </c>
      <c r="N12" s="3"/>
      <c r="O12" s="3"/>
    </row>
    <row r="13" spans="1:15" ht="12.75">
      <c r="A13" s="3"/>
      <c r="B13" s="3"/>
      <c r="C13" s="7"/>
      <c r="D13" s="6"/>
      <c r="E13" s="6"/>
      <c r="F13" s="6"/>
      <c r="G13" s="6"/>
      <c r="H13" s="6"/>
      <c r="I13" s="6"/>
      <c r="J13" s="3"/>
      <c r="K13" s="3"/>
      <c r="L13" s="3"/>
      <c r="M13" s="3"/>
      <c r="N13" s="3"/>
      <c r="O13" s="3"/>
    </row>
    <row r="14" spans="1:15" ht="12.75">
      <c r="A14" s="3"/>
      <c r="B14" s="5" t="s">
        <v>18</v>
      </c>
      <c r="C14" s="6">
        <f>SUM(C16:C19)</f>
        <v>181717</v>
      </c>
      <c r="D14" s="6">
        <f aca="true" t="shared" si="1" ref="D14:L14">SUM(D16:D19)</f>
        <v>12306</v>
      </c>
      <c r="E14" s="6">
        <f t="shared" si="1"/>
        <v>10442</v>
      </c>
      <c r="F14" s="6">
        <f t="shared" si="1"/>
        <v>15686</v>
      </c>
      <c r="G14" s="6">
        <f t="shared" si="1"/>
        <v>36149</v>
      </c>
      <c r="H14" s="6">
        <f t="shared" si="1"/>
        <v>15361</v>
      </c>
      <c r="I14" s="6">
        <f t="shared" si="1"/>
        <v>358</v>
      </c>
      <c r="J14" s="6">
        <f t="shared" si="1"/>
        <v>427</v>
      </c>
      <c r="K14" s="6">
        <f t="shared" si="1"/>
        <v>82976</v>
      </c>
      <c r="L14" s="6">
        <f t="shared" si="1"/>
        <v>8012</v>
      </c>
      <c r="M14" s="6">
        <f>SUM(M16+M23)</f>
        <v>0</v>
      </c>
      <c r="N14" s="3"/>
      <c r="O14" s="3"/>
    </row>
    <row r="15" spans="1:15" ht="12.75">
      <c r="A15" s="3"/>
      <c r="B15" s="3"/>
      <c r="C15" s="7"/>
      <c r="D15" s="6"/>
      <c r="E15" s="6"/>
      <c r="F15" s="6"/>
      <c r="G15" s="6"/>
      <c r="H15" s="6"/>
      <c r="I15" s="6"/>
      <c r="J15" s="3"/>
      <c r="K15" s="3"/>
      <c r="L15" s="3"/>
      <c r="M15" s="3"/>
      <c r="N15" s="3"/>
      <c r="O15" s="3"/>
    </row>
    <row r="16" spans="1:26" ht="12.75">
      <c r="A16" s="3"/>
      <c r="B16" s="5" t="s">
        <v>19</v>
      </c>
      <c r="C16" s="6">
        <f>SUM(D16:L16)</f>
        <v>30693</v>
      </c>
      <c r="D16" s="6">
        <f>1460+410</f>
        <v>1870</v>
      </c>
      <c r="E16" s="12">
        <v>1495</v>
      </c>
      <c r="F16" s="6">
        <f>1558+454</f>
        <v>2012</v>
      </c>
      <c r="G16" s="6">
        <v>7672</v>
      </c>
      <c r="H16" s="6">
        <v>1497</v>
      </c>
      <c r="I16" s="6">
        <v>10</v>
      </c>
      <c r="J16" s="3">
        <v>331</v>
      </c>
      <c r="K16" s="6">
        <v>15806</v>
      </c>
      <c r="L16" s="6"/>
      <c r="M16" s="6"/>
      <c r="N16" s="6"/>
      <c r="O16" s="6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3"/>
      <c r="B17" s="5" t="s">
        <v>20</v>
      </c>
      <c r="C17" s="6">
        <f>SUM(D17:L17)</f>
        <v>75552</v>
      </c>
      <c r="D17" s="6">
        <f>5287+244</f>
        <v>5531</v>
      </c>
      <c r="E17" s="12">
        <v>4040</v>
      </c>
      <c r="F17" s="6">
        <f>6940+1426</f>
        <v>8366</v>
      </c>
      <c r="G17" s="6">
        <v>13474</v>
      </c>
      <c r="H17" s="6">
        <v>8443</v>
      </c>
      <c r="I17" s="6">
        <v>272</v>
      </c>
      <c r="J17" s="3">
        <v>96</v>
      </c>
      <c r="K17" s="6">
        <v>31766</v>
      </c>
      <c r="L17" s="6">
        <v>3564</v>
      </c>
      <c r="M17" s="6"/>
      <c r="N17" s="6"/>
      <c r="O17" s="6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3"/>
      <c r="B18" s="5" t="s">
        <v>21</v>
      </c>
      <c r="C18" s="6">
        <f>SUM(D18:L18)</f>
        <v>44006</v>
      </c>
      <c r="D18" s="6">
        <f>2953+76</f>
        <v>3029</v>
      </c>
      <c r="E18" s="12">
        <v>3169</v>
      </c>
      <c r="F18" s="6">
        <f>2388+1014</f>
        <v>3402</v>
      </c>
      <c r="G18" s="6">
        <v>8598</v>
      </c>
      <c r="H18" s="6">
        <v>3307</v>
      </c>
      <c r="I18" s="6">
        <v>48</v>
      </c>
      <c r="J18" s="8"/>
      <c r="K18" s="6">
        <v>20355</v>
      </c>
      <c r="L18" s="6">
        <v>2098</v>
      </c>
      <c r="M18" s="6"/>
      <c r="N18" s="6"/>
      <c r="O18" s="6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3"/>
      <c r="B19" s="5" t="s">
        <v>22</v>
      </c>
      <c r="C19" s="6">
        <f>SUM(D19:L19)</f>
        <v>31466</v>
      </c>
      <c r="D19" s="6">
        <v>1876</v>
      </c>
      <c r="E19" s="12">
        <v>1738</v>
      </c>
      <c r="F19" s="6">
        <v>1906</v>
      </c>
      <c r="G19" s="6">
        <v>6405</v>
      </c>
      <c r="H19" s="6">
        <v>2114</v>
      </c>
      <c r="I19" s="6">
        <v>28</v>
      </c>
      <c r="J19" s="8"/>
      <c r="K19" s="6">
        <v>15049</v>
      </c>
      <c r="L19" s="6">
        <v>2350</v>
      </c>
      <c r="M19" s="6"/>
      <c r="N19" s="6"/>
      <c r="O19" s="6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15" ht="12.75">
      <c r="A20" s="3"/>
      <c r="B20" s="3"/>
      <c r="C20" s="7"/>
      <c r="D20" s="6"/>
      <c r="E20" s="6"/>
      <c r="F20" s="6"/>
      <c r="G20" s="6"/>
      <c r="H20" s="6"/>
      <c r="I20" s="6"/>
      <c r="J20" s="8"/>
      <c r="K20" s="8"/>
      <c r="L20" s="3"/>
      <c r="M20" s="3"/>
      <c r="N20" s="3"/>
      <c r="O20" s="3"/>
    </row>
    <row r="21" spans="1:15" ht="12.75">
      <c r="A21" s="3"/>
      <c r="B21" s="5" t="s">
        <v>23</v>
      </c>
      <c r="C21" s="6">
        <f>SUM(C23:C53)</f>
        <v>927351</v>
      </c>
      <c r="D21" s="6">
        <f aca="true" t="shared" si="2" ref="D21:L21">SUM(D23:D53)</f>
        <v>86348</v>
      </c>
      <c r="E21" s="6">
        <f t="shared" si="2"/>
        <v>78166</v>
      </c>
      <c r="F21" s="6">
        <f t="shared" si="2"/>
        <v>93578</v>
      </c>
      <c r="G21" s="6">
        <f t="shared" si="2"/>
        <v>250473</v>
      </c>
      <c r="H21" s="6">
        <f t="shared" si="2"/>
        <v>69098</v>
      </c>
      <c r="I21" s="6">
        <f t="shared" si="2"/>
        <v>710</v>
      </c>
      <c r="J21" s="6">
        <f t="shared" si="2"/>
        <v>410</v>
      </c>
      <c r="K21" s="6">
        <f t="shared" si="2"/>
        <v>287764</v>
      </c>
      <c r="L21" s="6">
        <f t="shared" si="2"/>
        <v>60804</v>
      </c>
      <c r="M21" s="6">
        <f>SUM(M23+M30)</f>
        <v>0</v>
      </c>
      <c r="N21" s="3"/>
      <c r="O21" s="3"/>
    </row>
    <row r="22" spans="1:15" ht="12.75">
      <c r="A22" s="3"/>
      <c r="B22" s="3"/>
      <c r="C22" s="7"/>
      <c r="D22" s="6"/>
      <c r="E22" s="6"/>
      <c r="F22" s="6"/>
      <c r="G22" s="6"/>
      <c r="H22" s="6"/>
      <c r="I22" s="6"/>
      <c r="J22" s="8"/>
      <c r="K22" s="8"/>
      <c r="L22" s="3"/>
      <c r="M22" s="3"/>
      <c r="N22" s="3"/>
      <c r="O22" s="3"/>
    </row>
    <row r="23" spans="1:26" ht="12.75">
      <c r="A23" s="3"/>
      <c r="B23" s="5" t="s">
        <v>24</v>
      </c>
      <c r="C23" s="6">
        <f aca="true" t="shared" si="3" ref="C23:C53">SUM(D23:L23)</f>
        <v>8330</v>
      </c>
      <c r="D23" s="6">
        <v>1686</v>
      </c>
      <c r="E23" s="3">
        <v>577</v>
      </c>
      <c r="F23" s="6">
        <v>1369</v>
      </c>
      <c r="G23" s="6">
        <v>1082</v>
      </c>
      <c r="H23" s="6">
        <v>496</v>
      </c>
      <c r="I23" s="6"/>
      <c r="J23" s="6"/>
      <c r="K23" s="6">
        <v>3120</v>
      </c>
      <c r="L23" s="6"/>
      <c r="M23" s="6"/>
      <c r="N23" s="6"/>
      <c r="O23" s="6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3"/>
      <c r="B24" s="5" t="s">
        <v>25</v>
      </c>
      <c r="C24" s="6">
        <f t="shared" si="3"/>
        <v>11268</v>
      </c>
      <c r="D24" s="6">
        <v>801</v>
      </c>
      <c r="E24" s="3">
        <v>822</v>
      </c>
      <c r="F24" s="6">
        <v>838</v>
      </c>
      <c r="G24" s="6">
        <v>3019</v>
      </c>
      <c r="H24" s="6">
        <v>607</v>
      </c>
      <c r="I24" s="6">
        <v>3</v>
      </c>
      <c r="J24" s="3">
        <v>84</v>
      </c>
      <c r="K24" s="6">
        <v>5094</v>
      </c>
      <c r="L24" s="6"/>
      <c r="M24" s="6"/>
      <c r="N24" s="6"/>
      <c r="O24" s="6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3"/>
      <c r="B25" s="5" t="s">
        <v>26</v>
      </c>
      <c r="C25" s="6">
        <f t="shared" si="3"/>
        <v>7298</v>
      </c>
      <c r="D25" s="6">
        <v>568</v>
      </c>
      <c r="E25" s="3">
        <v>598</v>
      </c>
      <c r="F25" s="6">
        <v>626</v>
      </c>
      <c r="G25" s="6">
        <v>893</v>
      </c>
      <c r="H25" s="6">
        <v>508</v>
      </c>
      <c r="I25" s="6"/>
      <c r="J25" s="6"/>
      <c r="K25" s="6">
        <v>4070</v>
      </c>
      <c r="L25" s="6">
        <v>35</v>
      </c>
      <c r="M25" s="6"/>
      <c r="N25" s="6"/>
      <c r="O25" s="6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3"/>
      <c r="B26" s="5" t="s">
        <v>27</v>
      </c>
      <c r="C26" s="6">
        <f t="shared" si="3"/>
        <v>15491</v>
      </c>
      <c r="D26" s="6">
        <v>889</v>
      </c>
      <c r="E26" s="3">
        <v>873</v>
      </c>
      <c r="F26" s="6">
        <v>593</v>
      </c>
      <c r="G26" s="6">
        <v>4757</v>
      </c>
      <c r="H26" s="6">
        <v>954</v>
      </c>
      <c r="I26" s="6">
        <v>7</v>
      </c>
      <c r="J26" s="6"/>
      <c r="K26" s="6">
        <v>6394</v>
      </c>
      <c r="L26" s="6">
        <v>1024</v>
      </c>
      <c r="M26" s="6"/>
      <c r="N26" s="6"/>
      <c r="O26" s="6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3"/>
      <c r="B27" s="5" t="s">
        <v>28</v>
      </c>
      <c r="C27" s="6">
        <f t="shared" si="3"/>
        <v>40216</v>
      </c>
      <c r="D27" s="6">
        <v>2512</v>
      </c>
      <c r="E27" s="12">
        <v>2318</v>
      </c>
      <c r="F27" s="6">
        <v>3317</v>
      </c>
      <c r="G27" s="6">
        <v>9235</v>
      </c>
      <c r="H27" s="6">
        <v>2800</v>
      </c>
      <c r="I27" s="6">
        <v>3</v>
      </c>
      <c r="J27" s="6"/>
      <c r="K27" s="6">
        <v>15705</v>
      </c>
      <c r="L27" s="6">
        <v>4326</v>
      </c>
      <c r="M27" s="6"/>
      <c r="N27" s="6"/>
      <c r="O27" s="6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3"/>
      <c r="B28" s="5" t="s">
        <v>29</v>
      </c>
      <c r="C28" s="6">
        <f t="shared" si="3"/>
        <v>10282</v>
      </c>
      <c r="D28" s="6">
        <v>622</v>
      </c>
      <c r="E28" s="3">
        <v>621</v>
      </c>
      <c r="F28" s="6">
        <v>434</v>
      </c>
      <c r="G28" s="6">
        <v>2209</v>
      </c>
      <c r="H28" s="6">
        <v>692</v>
      </c>
      <c r="I28" s="6"/>
      <c r="J28" s="6"/>
      <c r="K28" s="6">
        <v>5134</v>
      </c>
      <c r="L28" s="6">
        <v>570</v>
      </c>
      <c r="M28" s="6"/>
      <c r="N28" s="6"/>
      <c r="O28" s="6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3"/>
      <c r="B29" s="5" t="s">
        <v>30</v>
      </c>
      <c r="C29" s="6">
        <f t="shared" si="3"/>
        <v>34762</v>
      </c>
      <c r="D29" s="6">
        <v>4711</v>
      </c>
      <c r="E29" s="12">
        <v>4594</v>
      </c>
      <c r="F29" s="6">
        <v>5456</v>
      </c>
      <c r="G29" s="6">
        <v>5255</v>
      </c>
      <c r="H29" s="6">
        <v>4332</v>
      </c>
      <c r="I29" s="6">
        <v>25</v>
      </c>
      <c r="J29" s="6"/>
      <c r="K29" s="6">
        <v>7382</v>
      </c>
      <c r="L29" s="6">
        <v>3007</v>
      </c>
      <c r="M29" s="6"/>
      <c r="N29" s="6"/>
      <c r="O29" s="6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3"/>
      <c r="B30" s="5" t="s">
        <v>31</v>
      </c>
      <c r="C30" s="6">
        <f t="shared" si="3"/>
        <v>26581</v>
      </c>
      <c r="D30" s="6">
        <v>2063</v>
      </c>
      <c r="E30" s="12">
        <v>2063</v>
      </c>
      <c r="F30" s="6">
        <v>1595</v>
      </c>
      <c r="G30" s="6">
        <v>6589</v>
      </c>
      <c r="H30" s="6">
        <v>1632</v>
      </c>
      <c r="I30" s="6">
        <v>2</v>
      </c>
      <c r="J30" s="6"/>
      <c r="K30" s="6">
        <v>9709</v>
      </c>
      <c r="L30" s="6">
        <v>2928</v>
      </c>
      <c r="M30" s="6"/>
      <c r="N30" s="6"/>
      <c r="O30" s="6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3"/>
      <c r="B31" s="5" t="s">
        <v>32</v>
      </c>
      <c r="C31" s="6">
        <f t="shared" si="3"/>
        <v>32188</v>
      </c>
      <c r="D31" s="6">
        <v>1580</v>
      </c>
      <c r="E31" s="12">
        <v>1544</v>
      </c>
      <c r="F31" s="6">
        <v>2274</v>
      </c>
      <c r="G31" s="6">
        <v>5114</v>
      </c>
      <c r="H31" s="6">
        <v>1388</v>
      </c>
      <c r="I31" s="6">
        <v>11</v>
      </c>
      <c r="J31" s="6"/>
      <c r="K31" s="6">
        <v>11789</v>
      </c>
      <c r="L31" s="6">
        <v>8488</v>
      </c>
      <c r="M31" s="6"/>
      <c r="N31" s="6"/>
      <c r="O31" s="6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3"/>
      <c r="B32" s="5" t="s">
        <v>33</v>
      </c>
      <c r="C32" s="6">
        <f t="shared" si="3"/>
        <v>58195</v>
      </c>
      <c r="D32" s="6">
        <f>5974+538</f>
        <v>6512</v>
      </c>
      <c r="E32" s="12">
        <v>7466</v>
      </c>
      <c r="F32" s="6">
        <f>3711+2091</f>
        <v>5802</v>
      </c>
      <c r="G32" s="6">
        <v>10482</v>
      </c>
      <c r="H32" s="6">
        <v>4127</v>
      </c>
      <c r="I32" s="6">
        <v>97</v>
      </c>
      <c r="J32" s="3">
        <v>30</v>
      </c>
      <c r="K32" s="6">
        <v>22472</v>
      </c>
      <c r="L32" s="6">
        <v>1207</v>
      </c>
      <c r="M32" s="6"/>
      <c r="N32" s="6"/>
      <c r="O32" s="6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3"/>
      <c r="B33" s="5" t="s">
        <v>34</v>
      </c>
      <c r="C33" s="6">
        <f t="shared" si="3"/>
        <v>41093</v>
      </c>
      <c r="D33" s="6">
        <v>5003</v>
      </c>
      <c r="E33" s="12">
        <v>3569</v>
      </c>
      <c r="F33" s="6">
        <v>3374</v>
      </c>
      <c r="G33" s="6">
        <v>11718</v>
      </c>
      <c r="H33" s="6">
        <v>2950</v>
      </c>
      <c r="I33" s="6">
        <v>1</v>
      </c>
      <c r="J33" s="6"/>
      <c r="K33" s="6">
        <v>14478</v>
      </c>
      <c r="L33" s="6">
        <v>0</v>
      </c>
      <c r="M33" s="6"/>
      <c r="N33" s="6"/>
      <c r="O33" s="6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3"/>
      <c r="B34" s="5" t="s">
        <v>35</v>
      </c>
      <c r="C34" s="6">
        <f t="shared" si="3"/>
        <v>18661</v>
      </c>
      <c r="D34" s="6">
        <v>1451</v>
      </c>
      <c r="E34" s="12">
        <v>1598</v>
      </c>
      <c r="F34" s="6">
        <v>1835</v>
      </c>
      <c r="G34" s="6">
        <v>7602</v>
      </c>
      <c r="H34" s="6">
        <v>1621</v>
      </c>
      <c r="I34" s="6">
        <v>45</v>
      </c>
      <c r="J34" s="6"/>
      <c r="K34" s="6">
        <v>2860</v>
      </c>
      <c r="L34" s="6">
        <v>1649</v>
      </c>
      <c r="M34" s="6"/>
      <c r="N34" s="6"/>
      <c r="O34" s="6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3"/>
      <c r="B35" s="5" t="s">
        <v>36</v>
      </c>
      <c r="C35" s="6">
        <f t="shared" si="3"/>
        <v>58578</v>
      </c>
      <c r="D35" s="6">
        <f>6055+142</f>
        <v>6197</v>
      </c>
      <c r="E35" s="12">
        <v>2287</v>
      </c>
      <c r="F35" s="6">
        <f>2292+546</f>
        <v>2838</v>
      </c>
      <c r="G35" s="6">
        <v>30898</v>
      </c>
      <c r="H35" s="6">
        <v>1243</v>
      </c>
      <c r="I35" s="6">
        <v>4</v>
      </c>
      <c r="J35" s="3">
        <v>8</v>
      </c>
      <c r="K35" s="6">
        <v>15017</v>
      </c>
      <c r="L35" s="6">
        <v>86</v>
      </c>
      <c r="M35" s="6"/>
      <c r="N35" s="6"/>
      <c r="O35" s="6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3"/>
      <c r="B36" s="5" t="s">
        <v>37</v>
      </c>
      <c r="C36" s="6">
        <f t="shared" si="3"/>
        <v>64544</v>
      </c>
      <c r="D36" s="6">
        <v>5636</v>
      </c>
      <c r="E36" s="12">
        <v>4818</v>
      </c>
      <c r="F36" s="6">
        <v>4239</v>
      </c>
      <c r="G36" s="6">
        <v>16785</v>
      </c>
      <c r="H36" s="6">
        <v>6084</v>
      </c>
      <c r="I36" s="6">
        <v>71</v>
      </c>
      <c r="J36" s="6"/>
      <c r="K36" s="6">
        <v>18014</v>
      </c>
      <c r="L36" s="6">
        <v>8897</v>
      </c>
      <c r="M36" s="6"/>
      <c r="N36" s="6"/>
      <c r="O36" s="6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3"/>
      <c r="B37" s="5" t="s">
        <v>38</v>
      </c>
      <c r="C37" s="6">
        <f t="shared" si="3"/>
        <v>69449</v>
      </c>
      <c r="D37" s="6">
        <v>8456</v>
      </c>
      <c r="E37" s="12">
        <v>6446</v>
      </c>
      <c r="F37" s="6">
        <v>30482</v>
      </c>
      <c r="G37" s="6">
        <v>12190</v>
      </c>
      <c r="H37" s="6">
        <v>5012</v>
      </c>
      <c r="I37" s="6">
        <v>29</v>
      </c>
      <c r="J37" s="3">
        <v>4</v>
      </c>
      <c r="K37" s="6">
        <v>4618</v>
      </c>
      <c r="L37" s="6">
        <v>2212</v>
      </c>
      <c r="M37" s="6"/>
      <c r="N37" s="6"/>
      <c r="O37" s="6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3"/>
      <c r="B38" s="5" t="s">
        <v>39</v>
      </c>
      <c r="C38" s="6">
        <f t="shared" si="3"/>
        <v>26172</v>
      </c>
      <c r="D38" s="6">
        <v>2655</v>
      </c>
      <c r="E38" s="12">
        <v>2739</v>
      </c>
      <c r="F38" s="6">
        <v>1636</v>
      </c>
      <c r="G38" s="6">
        <v>5758</v>
      </c>
      <c r="H38" s="6">
        <v>2354</v>
      </c>
      <c r="I38" s="6">
        <v>26</v>
      </c>
      <c r="J38" s="6"/>
      <c r="K38" s="6">
        <v>10860</v>
      </c>
      <c r="L38" s="6">
        <v>144</v>
      </c>
      <c r="M38" s="6"/>
      <c r="N38" s="6"/>
      <c r="O38" s="6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3"/>
      <c r="B39" s="5" t="s">
        <v>40</v>
      </c>
      <c r="C39" s="6">
        <f t="shared" si="3"/>
        <v>13753</v>
      </c>
      <c r="D39" s="6">
        <v>737</v>
      </c>
      <c r="E39" s="3">
        <v>749</v>
      </c>
      <c r="F39" s="6">
        <v>1089</v>
      </c>
      <c r="G39" s="6">
        <v>2868</v>
      </c>
      <c r="H39" s="6">
        <v>560</v>
      </c>
      <c r="I39" s="6"/>
      <c r="J39" s="6"/>
      <c r="K39" s="6">
        <v>7638</v>
      </c>
      <c r="L39" s="6">
        <v>112</v>
      </c>
      <c r="M39" s="6"/>
      <c r="N39" s="6"/>
      <c r="O39" s="6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3"/>
      <c r="B40" s="5" t="s">
        <v>41</v>
      </c>
      <c r="C40" s="6">
        <f t="shared" si="3"/>
        <v>35903</v>
      </c>
      <c r="D40" s="6">
        <f>1706+139</f>
        <v>1845</v>
      </c>
      <c r="E40" s="12">
        <v>2290</v>
      </c>
      <c r="F40" s="6">
        <f>1251+748</f>
        <v>1999</v>
      </c>
      <c r="G40" s="6">
        <v>22466</v>
      </c>
      <c r="H40" s="6">
        <v>743</v>
      </c>
      <c r="I40" s="6"/>
      <c r="J40" s="6"/>
      <c r="K40" s="6">
        <v>6473</v>
      </c>
      <c r="L40" s="6">
        <v>87</v>
      </c>
      <c r="M40" s="6"/>
      <c r="N40" s="6"/>
      <c r="O40" s="6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3"/>
      <c r="B41" s="5" t="s">
        <v>42</v>
      </c>
      <c r="C41" s="6">
        <f t="shared" si="3"/>
        <v>40433</v>
      </c>
      <c r="D41" s="6">
        <f>3216+346</f>
        <v>3562</v>
      </c>
      <c r="E41" s="12">
        <v>3727</v>
      </c>
      <c r="F41" s="6">
        <f>2271+1154</f>
        <v>3425</v>
      </c>
      <c r="G41" s="6">
        <v>8698</v>
      </c>
      <c r="H41" s="6">
        <v>2936</v>
      </c>
      <c r="I41" s="6">
        <v>17</v>
      </c>
      <c r="J41" s="6"/>
      <c r="K41" s="6">
        <v>12228</v>
      </c>
      <c r="L41" s="6">
        <v>5840</v>
      </c>
      <c r="M41" s="6"/>
      <c r="N41" s="6"/>
      <c r="O41" s="6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3"/>
      <c r="B42" s="5" t="s">
        <v>43</v>
      </c>
      <c r="C42" s="6">
        <f t="shared" si="3"/>
        <v>53510</v>
      </c>
      <c r="D42" s="6">
        <f>4909+506</f>
        <v>5415</v>
      </c>
      <c r="E42" s="12">
        <v>4945</v>
      </c>
      <c r="F42" s="6">
        <f>1940+725</f>
        <v>2665</v>
      </c>
      <c r="G42" s="6">
        <v>16243</v>
      </c>
      <c r="H42" s="6">
        <v>3694</v>
      </c>
      <c r="I42" s="6">
        <v>54</v>
      </c>
      <c r="J42" s="3">
        <v>20</v>
      </c>
      <c r="K42" s="6">
        <v>18402</v>
      </c>
      <c r="L42" s="6">
        <v>2072</v>
      </c>
      <c r="M42" s="6"/>
      <c r="N42" s="6"/>
      <c r="O42" s="6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3"/>
      <c r="B43" s="5" t="s">
        <v>44</v>
      </c>
      <c r="C43" s="6">
        <f t="shared" si="3"/>
        <v>10316</v>
      </c>
      <c r="D43" s="6">
        <v>823</v>
      </c>
      <c r="E43" s="3">
        <v>820</v>
      </c>
      <c r="F43" s="6">
        <v>734</v>
      </c>
      <c r="G43" s="6">
        <v>834</v>
      </c>
      <c r="H43" s="6">
        <v>470</v>
      </c>
      <c r="I43" s="6">
        <v>15</v>
      </c>
      <c r="J43" s="3">
        <v>22</v>
      </c>
      <c r="K43" s="6">
        <v>6598</v>
      </c>
      <c r="L43" s="6">
        <v>0</v>
      </c>
      <c r="M43" s="6"/>
      <c r="N43" s="6"/>
      <c r="O43" s="6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3"/>
      <c r="B44" s="5" t="s">
        <v>45</v>
      </c>
      <c r="C44" s="6">
        <f t="shared" si="3"/>
        <v>16570</v>
      </c>
      <c r="D44" s="6">
        <v>1433</v>
      </c>
      <c r="E44" s="12">
        <v>1371</v>
      </c>
      <c r="F44" s="6">
        <v>739</v>
      </c>
      <c r="G44" s="6">
        <v>8899</v>
      </c>
      <c r="H44" s="6">
        <v>2026</v>
      </c>
      <c r="I44" s="6"/>
      <c r="J44" s="6"/>
      <c r="K44" s="6">
        <v>2075</v>
      </c>
      <c r="L44" s="6">
        <v>27</v>
      </c>
      <c r="M44" s="6"/>
      <c r="N44" s="6"/>
      <c r="O44" s="6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3"/>
      <c r="B45" s="5" t="s">
        <v>46</v>
      </c>
      <c r="C45" s="6">
        <f t="shared" si="3"/>
        <v>17808</v>
      </c>
      <c r="D45" s="6">
        <v>1841</v>
      </c>
      <c r="E45" s="12">
        <v>1852</v>
      </c>
      <c r="F45" s="6">
        <v>1133</v>
      </c>
      <c r="G45" s="6">
        <v>3536</v>
      </c>
      <c r="H45" s="6">
        <v>2235</v>
      </c>
      <c r="I45" s="6">
        <v>100</v>
      </c>
      <c r="J45" s="3">
        <v>41</v>
      </c>
      <c r="K45" s="6">
        <v>7070</v>
      </c>
      <c r="L45" s="6">
        <v>0</v>
      </c>
      <c r="M45" s="6"/>
      <c r="N45" s="6"/>
      <c r="O45" s="6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3"/>
      <c r="B46" s="5" t="s">
        <v>47</v>
      </c>
      <c r="C46" s="6">
        <f t="shared" si="3"/>
        <v>33352</v>
      </c>
      <c r="D46" s="6">
        <f>2778+15</f>
        <v>2793</v>
      </c>
      <c r="E46" s="12">
        <v>3187</v>
      </c>
      <c r="F46" s="6">
        <f>1130+913</f>
        <v>2043</v>
      </c>
      <c r="G46" s="6">
        <v>7990</v>
      </c>
      <c r="H46" s="6">
        <v>2710</v>
      </c>
      <c r="I46" s="6">
        <v>1</v>
      </c>
      <c r="J46" s="3">
        <v>166</v>
      </c>
      <c r="K46" s="6">
        <v>8466</v>
      </c>
      <c r="L46" s="6">
        <v>5996</v>
      </c>
      <c r="M46" s="6"/>
      <c r="N46" s="6"/>
      <c r="O46" s="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3"/>
      <c r="B47" s="5" t="s">
        <v>48</v>
      </c>
      <c r="C47" s="6">
        <f t="shared" si="3"/>
        <v>23897</v>
      </c>
      <c r="D47" s="6">
        <v>2560</v>
      </c>
      <c r="E47" s="12">
        <v>2396</v>
      </c>
      <c r="F47" s="6">
        <v>1715</v>
      </c>
      <c r="G47" s="6">
        <v>9813</v>
      </c>
      <c r="H47" s="6">
        <v>1430</v>
      </c>
      <c r="I47" s="6">
        <v>22</v>
      </c>
      <c r="J47" s="6"/>
      <c r="K47" s="6">
        <v>4488</v>
      </c>
      <c r="L47" s="6">
        <v>1473</v>
      </c>
      <c r="M47" s="6"/>
      <c r="N47" s="6"/>
      <c r="O47" s="6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3"/>
      <c r="B48" s="5" t="s">
        <v>49</v>
      </c>
      <c r="C48" s="6">
        <f t="shared" si="3"/>
        <v>45512</v>
      </c>
      <c r="D48" s="6">
        <v>3947</v>
      </c>
      <c r="E48" s="12">
        <v>3838</v>
      </c>
      <c r="F48" s="6">
        <v>1888</v>
      </c>
      <c r="G48" s="6">
        <v>12174</v>
      </c>
      <c r="H48" s="6">
        <v>4695</v>
      </c>
      <c r="I48" s="6">
        <v>117</v>
      </c>
      <c r="J48" s="3">
        <v>2</v>
      </c>
      <c r="K48" s="6">
        <v>13720</v>
      </c>
      <c r="L48" s="6">
        <v>5131</v>
      </c>
      <c r="M48" s="6"/>
      <c r="N48" s="6"/>
      <c r="O48" s="6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3"/>
      <c r="B49" s="5" t="s">
        <v>50</v>
      </c>
      <c r="C49" s="6">
        <f t="shared" si="3"/>
        <v>24491</v>
      </c>
      <c r="D49" s="6">
        <v>2499</v>
      </c>
      <c r="E49" s="12">
        <v>2438</v>
      </c>
      <c r="F49" s="6">
        <v>2986</v>
      </c>
      <c r="G49" s="6">
        <v>4984</v>
      </c>
      <c r="H49" s="6">
        <v>2619</v>
      </c>
      <c r="I49" s="6">
        <v>7</v>
      </c>
      <c r="J49" s="3">
        <v>32</v>
      </c>
      <c r="K49" s="6">
        <v>8926</v>
      </c>
      <c r="L49" s="6">
        <v>0</v>
      </c>
      <c r="M49" s="6"/>
      <c r="N49" s="6"/>
      <c r="O49" s="6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3"/>
      <c r="B50" s="5" t="s">
        <v>51</v>
      </c>
      <c r="C50" s="6">
        <f t="shared" si="3"/>
        <v>10505</v>
      </c>
      <c r="D50" s="6">
        <v>667</v>
      </c>
      <c r="E50" s="3">
        <v>693</v>
      </c>
      <c r="F50" s="6">
        <v>669</v>
      </c>
      <c r="G50" s="6">
        <v>2482</v>
      </c>
      <c r="H50" s="6">
        <v>680</v>
      </c>
      <c r="I50" s="6">
        <v>16</v>
      </c>
      <c r="J50" s="6"/>
      <c r="K50" s="6">
        <v>5095</v>
      </c>
      <c r="L50" s="6">
        <v>203</v>
      </c>
      <c r="M50" s="6"/>
      <c r="N50" s="6"/>
      <c r="O50" s="6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3"/>
      <c r="B51" s="5" t="s">
        <v>52</v>
      </c>
      <c r="C51" s="6">
        <f t="shared" si="3"/>
        <v>43289</v>
      </c>
      <c r="D51" s="6">
        <v>3771</v>
      </c>
      <c r="E51" s="12">
        <v>3794</v>
      </c>
      <c r="F51" s="6">
        <v>3356</v>
      </c>
      <c r="G51" s="6">
        <v>9463</v>
      </c>
      <c r="H51" s="6">
        <v>3708</v>
      </c>
      <c r="I51" s="6">
        <v>26</v>
      </c>
      <c r="J51" s="6"/>
      <c r="K51" s="6">
        <v>16034</v>
      </c>
      <c r="L51" s="6">
        <v>3137</v>
      </c>
      <c r="M51" s="6"/>
      <c r="N51" s="6"/>
      <c r="O51" s="6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3"/>
      <c r="B52" s="5" t="s">
        <v>53</v>
      </c>
      <c r="C52" s="6">
        <f t="shared" si="3"/>
        <v>13979</v>
      </c>
      <c r="D52" s="6">
        <v>1399</v>
      </c>
      <c r="E52" s="12">
        <v>1259</v>
      </c>
      <c r="F52" s="6">
        <v>1326</v>
      </c>
      <c r="G52" s="6">
        <v>2396</v>
      </c>
      <c r="H52" s="6">
        <v>2383</v>
      </c>
      <c r="I52" s="6">
        <v>11</v>
      </c>
      <c r="J52" s="3">
        <v>1</v>
      </c>
      <c r="K52" s="6">
        <v>5204</v>
      </c>
      <c r="L52" s="6"/>
      <c r="M52" s="6"/>
      <c r="N52" s="6"/>
      <c r="O52" s="6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3"/>
      <c r="B53" s="5" t="s">
        <v>54</v>
      </c>
      <c r="C53" s="6">
        <f t="shared" si="3"/>
        <v>20925</v>
      </c>
      <c r="D53" s="6">
        <v>1714</v>
      </c>
      <c r="E53" s="12">
        <v>1874</v>
      </c>
      <c r="F53" s="6">
        <v>1103</v>
      </c>
      <c r="G53" s="6">
        <v>4041</v>
      </c>
      <c r="H53" s="6">
        <v>1409</v>
      </c>
      <c r="I53" s="6"/>
      <c r="J53" s="6"/>
      <c r="K53" s="6">
        <v>8631</v>
      </c>
      <c r="L53" s="6">
        <v>2153</v>
      </c>
      <c r="M53" s="6"/>
      <c r="N53" s="6"/>
      <c r="O53" s="6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15" ht="12.75">
      <c r="A54" s="3"/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3"/>
      <c r="O54" s="3"/>
    </row>
    <row r="55" spans="1:15" ht="12.75">
      <c r="A55" s="3"/>
      <c r="B55" s="5" t="s">
        <v>55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>
      <c r="A56" s="3"/>
      <c r="B56" s="5" t="s">
        <v>56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69" ht="12">
      <c r="B69" s="1" t="s">
        <v>17</v>
      </c>
    </row>
  </sheetData>
  <mergeCells count="3">
    <mergeCell ref="B2:M2"/>
    <mergeCell ref="C7:M7"/>
    <mergeCell ref="B4:M4"/>
  </mergeCells>
  <printOptions/>
  <pageMargins left="0.62" right="0.75" top="1" bottom="1" header="0" footer="0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126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37.50390625" style="0" customWidth="1"/>
    <col min="3" max="13" width="12.625" style="0" customWidth="1"/>
    <col min="26" max="26" width="6.625" style="0" customWidth="1"/>
  </cols>
  <sheetData>
    <row r="1" spans="1:15" ht="12.75">
      <c r="A1" s="3"/>
      <c r="B1" s="42" t="s">
        <v>75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3"/>
      <c r="O1" s="3"/>
    </row>
    <row r="2" spans="1:15" ht="15">
      <c r="A2" s="3"/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  <c r="O2" s="3"/>
    </row>
    <row r="3" spans="1:15" ht="18">
      <c r="A3" s="3"/>
      <c r="B3" s="41" t="s">
        <v>59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3"/>
      <c r="O3" s="3"/>
    </row>
    <row r="4" spans="1:15" ht="15">
      <c r="A4" s="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3"/>
      <c r="O4" s="3"/>
    </row>
    <row r="5" spans="1:15" ht="12.75">
      <c r="A5" s="3"/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7"/>
      <c r="N5" s="3"/>
      <c r="O5" s="3"/>
    </row>
    <row r="6" spans="1:15" ht="12.75">
      <c r="A6" s="3"/>
      <c r="B6" s="28"/>
      <c r="C6" s="43" t="s">
        <v>57</v>
      </c>
      <c r="D6" s="43"/>
      <c r="E6" s="43"/>
      <c r="F6" s="43"/>
      <c r="G6" s="43"/>
      <c r="H6" s="43"/>
      <c r="I6" s="43"/>
      <c r="J6" s="43"/>
      <c r="K6" s="43"/>
      <c r="L6" s="43"/>
      <c r="M6" s="44"/>
      <c r="N6" s="3"/>
      <c r="O6" s="3"/>
    </row>
    <row r="7" spans="1:15" ht="12.75">
      <c r="A7" s="3"/>
      <c r="B7" s="31" t="s">
        <v>74</v>
      </c>
      <c r="C7" s="29" t="s">
        <v>1</v>
      </c>
      <c r="D7" s="32"/>
      <c r="E7" s="29" t="s">
        <v>2</v>
      </c>
      <c r="F7" s="32"/>
      <c r="G7" s="29" t="s">
        <v>3</v>
      </c>
      <c r="H7" s="29" t="s">
        <v>4</v>
      </c>
      <c r="I7" s="29" t="s">
        <v>5</v>
      </c>
      <c r="J7" s="29" t="s">
        <v>6</v>
      </c>
      <c r="K7" s="33" t="s">
        <v>7</v>
      </c>
      <c r="L7" s="33"/>
      <c r="M7" s="30" t="s">
        <v>72</v>
      </c>
      <c r="N7" s="3"/>
      <c r="O7" s="3"/>
    </row>
    <row r="8" spans="1:15" ht="12.75">
      <c r="A8" s="3"/>
      <c r="B8" s="34"/>
      <c r="C8" s="35"/>
      <c r="D8" s="36" t="s">
        <v>8</v>
      </c>
      <c r="E8" s="36" t="s">
        <v>9</v>
      </c>
      <c r="F8" s="36" t="s">
        <v>10</v>
      </c>
      <c r="G8" s="36" t="s">
        <v>11</v>
      </c>
      <c r="H8" s="36" t="s">
        <v>12</v>
      </c>
      <c r="I8" s="36" t="s">
        <v>13</v>
      </c>
      <c r="J8" s="36" t="s">
        <v>14</v>
      </c>
      <c r="K8" s="37" t="s">
        <v>15</v>
      </c>
      <c r="L8" s="37" t="s">
        <v>60</v>
      </c>
      <c r="M8" s="38" t="s">
        <v>73</v>
      </c>
      <c r="N8" s="3"/>
      <c r="O8" s="3"/>
    </row>
    <row r="9" spans="1:15" ht="12.75">
      <c r="A9" s="3"/>
      <c r="B9" s="22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3"/>
      <c r="O9" s="3"/>
    </row>
    <row r="10" spans="1:15" s="18" customFormat="1" ht="12.75">
      <c r="A10" s="15"/>
      <c r="B10" s="16" t="s">
        <v>16</v>
      </c>
      <c r="C10" s="17">
        <f>C12+C18+C51</f>
        <v>1035360.7</v>
      </c>
      <c r="D10" s="17">
        <f>D12+D18+D51</f>
        <v>91180</v>
      </c>
      <c r="E10" s="17">
        <f>E12+E18+E51</f>
        <v>90872</v>
      </c>
      <c r="F10" s="17">
        <f>F12+F18+F51</f>
        <v>70350</v>
      </c>
      <c r="G10" s="17">
        <f>G12+G18+G51</f>
        <v>239474</v>
      </c>
      <c r="H10" s="17">
        <f>H12+H18+H51</f>
        <v>220163</v>
      </c>
      <c r="I10" s="17">
        <f>I12+I18+I51</f>
        <v>1037.1999999999998</v>
      </c>
      <c r="J10" s="17">
        <f>J12+J18+J51</f>
        <v>0</v>
      </c>
      <c r="K10" s="17">
        <f>K12+K18+K51</f>
        <v>203966.5</v>
      </c>
      <c r="L10" s="17">
        <f>L12+L18+L51</f>
        <v>81831</v>
      </c>
      <c r="M10" s="17">
        <f>M12+M18+M51</f>
        <v>36487</v>
      </c>
      <c r="N10" s="15"/>
      <c r="O10" s="15"/>
    </row>
    <row r="11" spans="1:15" ht="12.75">
      <c r="A11" s="3"/>
      <c r="B11" s="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3"/>
      <c r="O11" s="3"/>
    </row>
    <row r="12" spans="1:15" s="18" customFormat="1" ht="12.75">
      <c r="A12" s="15"/>
      <c r="B12" s="16" t="s">
        <v>18</v>
      </c>
      <c r="C12" s="17">
        <f aca="true" t="shared" si="0" ref="C12:M12">SUM(C13:C16)</f>
        <v>134486.3</v>
      </c>
      <c r="D12" s="17">
        <f t="shared" si="0"/>
        <v>9416</v>
      </c>
      <c r="E12" s="17">
        <f t="shared" si="0"/>
        <v>7965</v>
      </c>
      <c r="F12" s="17">
        <f t="shared" si="0"/>
        <v>7733</v>
      </c>
      <c r="G12" s="17">
        <f t="shared" si="0"/>
        <v>36318</v>
      </c>
      <c r="H12" s="17">
        <f t="shared" si="0"/>
        <v>17933</v>
      </c>
      <c r="I12" s="17">
        <f t="shared" si="0"/>
        <v>441.79999999999995</v>
      </c>
      <c r="J12" s="17">
        <f t="shared" si="0"/>
        <v>0</v>
      </c>
      <c r="K12" s="17">
        <f>SUM(K13:K16)</f>
        <v>26258.5</v>
      </c>
      <c r="L12" s="17">
        <f>SUM(L13:L16)</f>
        <v>21336</v>
      </c>
      <c r="M12" s="17">
        <f t="shared" si="0"/>
        <v>7085</v>
      </c>
      <c r="N12" s="15"/>
      <c r="O12" s="15"/>
    </row>
    <row r="13" spans="1:26" ht="12.75">
      <c r="A13" s="3"/>
      <c r="B13" s="5" t="s">
        <v>19</v>
      </c>
      <c r="C13" s="6">
        <f>SUM(D13:M13)</f>
        <v>34047.7</v>
      </c>
      <c r="D13" s="6">
        <v>1040</v>
      </c>
      <c r="E13" s="12">
        <v>846</v>
      </c>
      <c r="F13" s="6">
        <v>884</v>
      </c>
      <c r="G13" s="6">
        <v>9191</v>
      </c>
      <c r="H13" s="6">
        <v>3796</v>
      </c>
      <c r="I13" s="6">
        <v>43.2</v>
      </c>
      <c r="J13" s="3">
        <v>0</v>
      </c>
      <c r="K13" s="6">
        <v>7009.5</v>
      </c>
      <c r="L13" s="6">
        <v>7023</v>
      </c>
      <c r="M13" s="6">
        <v>4215</v>
      </c>
      <c r="N13" s="6"/>
      <c r="O13" s="6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3"/>
      <c r="B14" s="5" t="s">
        <v>20</v>
      </c>
      <c r="C14" s="6">
        <f>SUM(D14:M14)</f>
        <v>41917</v>
      </c>
      <c r="D14" s="6">
        <v>3845</v>
      </c>
      <c r="E14" s="12">
        <v>2848</v>
      </c>
      <c r="F14" s="6">
        <v>3500</v>
      </c>
      <c r="G14" s="6">
        <v>10862</v>
      </c>
      <c r="H14" s="6">
        <v>6740</v>
      </c>
      <c r="I14" s="6">
        <v>92</v>
      </c>
      <c r="J14" s="3">
        <v>0</v>
      </c>
      <c r="K14" s="6">
        <v>8230</v>
      </c>
      <c r="L14" s="6">
        <v>5221</v>
      </c>
      <c r="M14" s="6">
        <v>579</v>
      </c>
      <c r="N14" s="6"/>
      <c r="O14" s="6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3"/>
      <c r="B15" s="5" t="s">
        <v>21</v>
      </c>
      <c r="C15" s="6">
        <f>SUM(D15:M15)</f>
        <v>36347.2</v>
      </c>
      <c r="D15" s="6">
        <v>2835</v>
      </c>
      <c r="E15" s="12">
        <v>2635</v>
      </c>
      <c r="F15" s="3">
        <v>1957</v>
      </c>
      <c r="G15" s="6">
        <v>9898</v>
      </c>
      <c r="H15" s="6">
        <v>4897</v>
      </c>
      <c r="I15" s="6">
        <v>86.2</v>
      </c>
      <c r="J15" s="8">
        <v>0</v>
      </c>
      <c r="K15" s="6">
        <v>8266</v>
      </c>
      <c r="L15" s="6">
        <v>3758</v>
      </c>
      <c r="M15" s="6">
        <v>2015</v>
      </c>
      <c r="N15" s="6"/>
      <c r="O15" s="6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3"/>
      <c r="B16" s="5" t="s">
        <v>22</v>
      </c>
      <c r="C16" s="6">
        <f>SUM(D16:M16)</f>
        <v>22174.4</v>
      </c>
      <c r="D16" s="6">
        <v>1696</v>
      </c>
      <c r="E16" s="12">
        <v>1636</v>
      </c>
      <c r="F16" s="3">
        <v>1392</v>
      </c>
      <c r="G16" s="6">
        <v>6367</v>
      </c>
      <c r="H16" s="6">
        <v>2500</v>
      </c>
      <c r="I16" s="6">
        <v>220.4</v>
      </c>
      <c r="J16" s="8">
        <v>0</v>
      </c>
      <c r="K16" s="6">
        <v>2753</v>
      </c>
      <c r="L16" s="6">
        <v>5334</v>
      </c>
      <c r="M16" s="6">
        <v>276</v>
      </c>
      <c r="N16" s="6"/>
      <c r="O16" s="6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5" ht="12.75">
      <c r="A17" s="3"/>
      <c r="B17" s="3"/>
      <c r="C17" s="7"/>
      <c r="D17" s="6"/>
      <c r="E17" s="6"/>
      <c r="F17" s="6"/>
      <c r="G17" s="6"/>
      <c r="H17" s="6"/>
      <c r="I17" s="6"/>
      <c r="J17" s="8"/>
      <c r="K17" s="8"/>
      <c r="L17" s="3"/>
      <c r="M17" s="3"/>
      <c r="N17" s="3"/>
      <c r="O17" s="3"/>
    </row>
    <row r="18" spans="1:15" s="18" customFormat="1" ht="12.75">
      <c r="A18" s="15"/>
      <c r="B18" s="16" t="s">
        <v>23</v>
      </c>
      <c r="C18" s="17">
        <f aca="true" t="shared" si="1" ref="C18:M18">SUM(C19:C49)</f>
        <v>877392.2000000001</v>
      </c>
      <c r="D18" s="17">
        <f t="shared" si="1"/>
        <v>79477</v>
      </c>
      <c r="E18" s="17">
        <f t="shared" si="1"/>
        <v>80592</v>
      </c>
      <c r="F18" s="17">
        <f t="shared" si="1"/>
        <v>56072</v>
      </c>
      <c r="G18" s="17">
        <f t="shared" si="1"/>
        <v>200662</v>
      </c>
      <c r="H18" s="17">
        <f t="shared" si="1"/>
        <v>200552</v>
      </c>
      <c r="I18" s="17">
        <f t="shared" si="1"/>
        <v>476.1999999999999</v>
      </c>
      <c r="J18" s="17">
        <f t="shared" si="1"/>
        <v>0</v>
      </c>
      <c r="K18" s="17">
        <f>SUM(K19:K49)</f>
        <v>173404</v>
      </c>
      <c r="L18" s="17">
        <f>SUM(L19:L49)</f>
        <v>58302</v>
      </c>
      <c r="M18" s="17">
        <f t="shared" si="1"/>
        <v>27855</v>
      </c>
      <c r="N18" s="15"/>
      <c r="O18" s="15"/>
    </row>
    <row r="19" spans="1:26" ht="12.75">
      <c r="A19" s="3"/>
      <c r="B19" s="5" t="s">
        <v>24</v>
      </c>
      <c r="C19" s="6">
        <f aca="true" t="shared" si="2" ref="C19:C49">SUM(D19:M19)</f>
        <v>9656.5</v>
      </c>
      <c r="D19" s="6">
        <v>886</v>
      </c>
      <c r="E19" s="3">
        <v>776</v>
      </c>
      <c r="F19" s="6">
        <v>1541</v>
      </c>
      <c r="G19" s="6">
        <v>1518</v>
      </c>
      <c r="H19" s="6">
        <v>1932</v>
      </c>
      <c r="I19" s="6">
        <v>0</v>
      </c>
      <c r="J19" s="6">
        <v>0</v>
      </c>
      <c r="K19" s="6">
        <v>854.5</v>
      </c>
      <c r="L19" s="6">
        <v>666</v>
      </c>
      <c r="M19" s="6">
        <v>1483</v>
      </c>
      <c r="N19" s="6"/>
      <c r="O19" s="6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3"/>
      <c r="B20" s="5" t="s">
        <v>25</v>
      </c>
      <c r="C20" s="6">
        <f t="shared" si="2"/>
        <v>16635</v>
      </c>
      <c r="D20" s="6">
        <v>1173</v>
      </c>
      <c r="E20" s="3">
        <v>1120</v>
      </c>
      <c r="F20" s="6">
        <v>1070</v>
      </c>
      <c r="G20" s="6">
        <v>3794</v>
      </c>
      <c r="H20" s="6">
        <v>6252</v>
      </c>
      <c r="I20" s="6">
        <v>2</v>
      </c>
      <c r="J20" s="3">
        <v>0</v>
      </c>
      <c r="K20" s="6">
        <v>2321</v>
      </c>
      <c r="L20" s="6">
        <v>644</v>
      </c>
      <c r="M20" s="6">
        <v>259</v>
      </c>
      <c r="N20" s="6"/>
      <c r="O20" s="6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3"/>
      <c r="B21" s="5" t="s">
        <v>26</v>
      </c>
      <c r="C21" s="6">
        <f t="shared" si="2"/>
        <v>6696.2</v>
      </c>
      <c r="D21" s="6">
        <v>493</v>
      </c>
      <c r="E21" s="3">
        <v>538</v>
      </c>
      <c r="F21" s="6">
        <v>587</v>
      </c>
      <c r="G21" s="6">
        <v>905</v>
      </c>
      <c r="H21" s="6">
        <v>3266</v>
      </c>
      <c r="I21" s="6">
        <v>0.2</v>
      </c>
      <c r="J21" s="6">
        <v>0</v>
      </c>
      <c r="K21" s="6">
        <v>294</v>
      </c>
      <c r="L21" s="6">
        <v>93</v>
      </c>
      <c r="M21" s="6">
        <v>520</v>
      </c>
      <c r="N21" s="6"/>
      <c r="O21" s="6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3"/>
      <c r="B22" s="5" t="s">
        <v>27</v>
      </c>
      <c r="C22" s="6">
        <f t="shared" si="2"/>
        <v>11842.9</v>
      </c>
      <c r="D22" s="6">
        <v>1087</v>
      </c>
      <c r="E22" s="3">
        <v>1022</v>
      </c>
      <c r="F22" s="6">
        <v>345</v>
      </c>
      <c r="G22" s="6">
        <v>6101</v>
      </c>
      <c r="H22" s="6">
        <v>1647</v>
      </c>
      <c r="I22" s="6">
        <v>1.4</v>
      </c>
      <c r="J22" s="6">
        <v>0</v>
      </c>
      <c r="K22" s="6">
        <v>75.5</v>
      </c>
      <c r="L22" s="6">
        <v>1405</v>
      </c>
      <c r="M22" s="6">
        <v>159</v>
      </c>
      <c r="N22" s="6"/>
      <c r="O22" s="6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3"/>
      <c r="B23" s="5" t="s">
        <v>28</v>
      </c>
      <c r="C23" s="6">
        <f t="shared" si="2"/>
        <v>22576</v>
      </c>
      <c r="D23" s="6">
        <v>1147</v>
      </c>
      <c r="E23" s="12">
        <v>1226</v>
      </c>
      <c r="F23" s="6">
        <v>1658</v>
      </c>
      <c r="G23" s="6">
        <v>3539</v>
      </c>
      <c r="H23" s="6">
        <v>5439</v>
      </c>
      <c r="I23" s="6">
        <v>0</v>
      </c>
      <c r="J23" s="6">
        <v>0</v>
      </c>
      <c r="K23" s="6">
        <v>6937</v>
      </c>
      <c r="L23" s="6">
        <v>1154</v>
      </c>
      <c r="M23" s="6">
        <v>1476</v>
      </c>
      <c r="N23" s="6"/>
      <c r="O23" s="6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3"/>
      <c r="B24" s="5" t="s">
        <v>29</v>
      </c>
      <c r="C24" s="6">
        <f t="shared" si="2"/>
        <v>8497.5</v>
      </c>
      <c r="D24" s="6">
        <v>707</v>
      </c>
      <c r="E24" s="3">
        <v>706</v>
      </c>
      <c r="F24" s="6">
        <v>249</v>
      </c>
      <c r="G24" s="6">
        <v>1678</v>
      </c>
      <c r="H24" s="6">
        <v>3697</v>
      </c>
      <c r="I24" s="6">
        <v>0</v>
      </c>
      <c r="J24" s="6">
        <v>0</v>
      </c>
      <c r="K24" s="6">
        <v>486.5</v>
      </c>
      <c r="L24" s="6">
        <v>213</v>
      </c>
      <c r="M24" s="6">
        <v>761</v>
      </c>
      <c r="N24" s="6"/>
      <c r="O24" s="6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3"/>
      <c r="B25" s="5" t="s">
        <v>30</v>
      </c>
      <c r="C25" s="6">
        <f t="shared" si="2"/>
        <v>53515.9</v>
      </c>
      <c r="D25" s="6">
        <v>5750</v>
      </c>
      <c r="E25" s="12">
        <v>5962</v>
      </c>
      <c r="F25" s="6">
        <v>4891</v>
      </c>
      <c r="G25" s="6">
        <v>7279</v>
      </c>
      <c r="H25" s="6">
        <v>15130</v>
      </c>
      <c r="I25" s="6">
        <v>18.4</v>
      </c>
      <c r="J25" s="6">
        <v>0</v>
      </c>
      <c r="K25" s="6">
        <v>7351.5</v>
      </c>
      <c r="L25" s="6">
        <v>5666</v>
      </c>
      <c r="M25" s="6">
        <v>1468</v>
      </c>
      <c r="N25" s="6"/>
      <c r="O25" s="6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3"/>
      <c r="B26" s="5" t="s">
        <v>31</v>
      </c>
      <c r="C26" s="6">
        <f t="shared" si="2"/>
        <v>21196.8</v>
      </c>
      <c r="D26" s="6">
        <v>2071</v>
      </c>
      <c r="E26" s="12">
        <v>1876</v>
      </c>
      <c r="F26" s="6">
        <v>1730</v>
      </c>
      <c r="G26" s="6">
        <v>5044</v>
      </c>
      <c r="H26" s="6">
        <v>5073</v>
      </c>
      <c r="I26" s="6">
        <v>7.8</v>
      </c>
      <c r="J26" s="6">
        <v>0</v>
      </c>
      <c r="K26" s="6">
        <v>3153</v>
      </c>
      <c r="L26" s="6">
        <v>1291</v>
      </c>
      <c r="M26" s="6">
        <v>951</v>
      </c>
      <c r="N26" s="6"/>
      <c r="O26" s="6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3"/>
      <c r="B27" s="5" t="s">
        <v>32</v>
      </c>
      <c r="C27" s="6">
        <f t="shared" si="2"/>
        <v>35494.9</v>
      </c>
      <c r="D27" s="6">
        <v>1654</v>
      </c>
      <c r="E27" s="12">
        <v>1630</v>
      </c>
      <c r="F27" s="6">
        <v>1688</v>
      </c>
      <c r="G27" s="6">
        <v>9286</v>
      </c>
      <c r="H27" s="6">
        <v>4248</v>
      </c>
      <c r="I27" s="6">
        <v>14.4</v>
      </c>
      <c r="J27" s="6">
        <v>0</v>
      </c>
      <c r="K27" s="6">
        <v>8169.5</v>
      </c>
      <c r="L27" s="6">
        <v>7774</v>
      </c>
      <c r="M27" s="6">
        <v>1031</v>
      </c>
      <c r="N27" s="6"/>
      <c r="O27" s="6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3"/>
      <c r="B28" s="5" t="s">
        <v>33</v>
      </c>
      <c r="C28" s="6">
        <f t="shared" si="2"/>
        <v>48969.9</v>
      </c>
      <c r="D28" s="6">
        <v>5131</v>
      </c>
      <c r="E28" s="12">
        <v>5060</v>
      </c>
      <c r="F28" s="6">
        <v>4130</v>
      </c>
      <c r="G28" s="6">
        <v>6849</v>
      </c>
      <c r="H28" s="6">
        <v>17044</v>
      </c>
      <c r="I28" s="6">
        <v>4.4</v>
      </c>
      <c r="J28" s="3">
        <v>0</v>
      </c>
      <c r="K28" s="6">
        <v>8596.5</v>
      </c>
      <c r="L28" s="6">
        <v>1316</v>
      </c>
      <c r="M28" s="6">
        <v>839</v>
      </c>
      <c r="N28" s="6"/>
      <c r="O28" s="6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3"/>
      <c r="B29" s="5" t="s">
        <v>34</v>
      </c>
      <c r="C29" s="6">
        <f t="shared" si="2"/>
        <v>54802</v>
      </c>
      <c r="D29" s="6">
        <v>4180</v>
      </c>
      <c r="E29" s="12">
        <v>4326</v>
      </c>
      <c r="F29" s="6">
        <v>3013</v>
      </c>
      <c r="G29" s="6">
        <v>8301</v>
      </c>
      <c r="H29" s="6">
        <v>13040</v>
      </c>
      <c r="I29" s="6">
        <v>0</v>
      </c>
      <c r="J29" s="6">
        <v>0</v>
      </c>
      <c r="K29" s="6">
        <v>21777</v>
      </c>
      <c r="L29" s="6">
        <v>57</v>
      </c>
      <c r="M29" s="6">
        <v>108</v>
      </c>
      <c r="N29" s="6"/>
      <c r="O29" s="6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3"/>
      <c r="B30" s="5" t="s">
        <v>35</v>
      </c>
      <c r="C30" s="6">
        <f t="shared" si="2"/>
        <v>19429.4</v>
      </c>
      <c r="D30" s="6">
        <v>1933</v>
      </c>
      <c r="E30" s="12">
        <v>1873</v>
      </c>
      <c r="F30" s="6">
        <v>1660</v>
      </c>
      <c r="G30" s="6">
        <v>5422</v>
      </c>
      <c r="H30" s="6">
        <v>3649</v>
      </c>
      <c r="I30" s="6">
        <v>33.4</v>
      </c>
      <c r="J30" s="6">
        <v>0</v>
      </c>
      <c r="K30" s="6">
        <v>3181</v>
      </c>
      <c r="L30" s="6">
        <v>724</v>
      </c>
      <c r="M30" s="6">
        <v>954</v>
      </c>
      <c r="N30" s="6"/>
      <c r="O30" s="6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3"/>
      <c r="B31" s="5" t="s">
        <v>36</v>
      </c>
      <c r="C31" s="6">
        <f t="shared" si="2"/>
        <v>38226.6</v>
      </c>
      <c r="D31" s="6">
        <v>5115</v>
      </c>
      <c r="E31" s="12">
        <v>5864</v>
      </c>
      <c r="F31" s="6">
        <v>1939</v>
      </c>
      <c r="G31" s="6">
        <v>10176</v>
      </c>
      <c r="H31" s="6">
        <v>6484</v>
      </c>
      <c r="I31" s="6">
        <v>0.6</v>
      </c>
      <c r="J31" s="3">
        <v>0</v>
      </c>
      <c r="K31" s="6">
        <v>4371</v>
      </c>
      <c r="L31" s="6">
        <v>3273</v>
      </c>
      <c r="M31" s="6">
        <v>1004</v>
      </c>
      <c r="N31" s="6"/>
      <c r="O31" s="6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3"/>
      <c r="B32" s="5" t="s">
        <v>37</v>
      </c>
      <c r="C32" s="6">
        <f t="shared" si="2"/>
        <v>47140.4</v>
      </c>
      <c r="D32" s="6">
        <v>4262</v>
      </c>
      <c r="E32" s="12">
        <v>4286</v>
      </c>
      <c r="F32" s="6">
        <v>2787</v>
      </c>
      <c r="G32" s="6">
        <v>9371</v>
      </c>
      <c r="H32" s="6">
        <v>10023</v>
      </c>
      <c r="I32" s="6">
        <v>190.4</v>
      </c>
      <c r="J32" s="6">
        <v>0</v>
      </c>
      <c r="K32" s="6">
        <v>12846</v>
      </c>
      <c r="L32" s="6">
        <v>1670</v>
      </c>
      <c r="M32" s="6">
        <v>1705</v>
      </c>
      <c r="N32" s="6"/>
      <c r="O32" s="6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3"/>
      <c r="B33" s="5" t="s">
        <v>38</v>
      </c>
      <c r="C33" s="6">
        <f t="shared" si="2"/>
        <v>47922.9</v>
      </c>
      <c r="D33" s="6">
        <v>5912</v>
      </c>
      <c r="E33" s="12">
        <v>6231</v>
      </c>
      <c r="F33" s="6">
        <v>6251</v>
      </c>
      <c r="G33" s="6">
        <v>8249</v>
      </c>
      <c r="H33" s="6">
        <v>13483</v>
      </c>
      <c r="I33" s="6">
        <v>28.4</v>
      </c>
      <c r="J33" s="3">
        <v>0</v>
      </c>
      <c r="K33" s="6">
        <v>3023.5</v>
      </c>
      <c r="L33" s="6">
        <v>1269</v>
      </c>
      <c r="M33" s="6">
        <v>3476</v>
      </c>
      <c r="N33" s="6"/>
      <c r="O33" s="6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3"/>
      <c r="B34" s="5" t="s">
        <v>39</v>
      </c>
      <c r="C34" s="6">
        <f t="shared" si="2"/>
        <v>23065.5</v>
      </c>
      <c r="D34" s="6">
        <v>2881</v>
      </c>
      <c r="E34" s="12">
        <v>2898</v>
      </c>
      <c r="F34" s="6">
        <v>2240</v>
      </c>
      <c r="G34" s="6">
        <v>5448</v>
      </c>
      <c r="H34" s="6">
        <v>5386</v>
      </c>
      <c r="I34" s="6">
        <v>13</v>
      </c>
      <c r="J34" s="6">
        <v>0</v>
      </c>
      <c r="K34" s="6">
        <v>2368.5</v>
      </c>
      <c r="L34" s="6">
        <v>812</v>
      </c>
      <c r="M34" s="6">
        <v>1019</v>
      </c>
      <c r="N34" s="6"/>
      <c r="O34" s="6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3"/>
      <c r="B35" s="5" t="s">
        <v>40</v>
      </c>
      <c r="C35" s="6">
        <f t="shared" si="2"/>
        <v>6986.7</v>
      </c>
      <c r="D35" s="6">
        <v>833</v>
      </c>
      <c r="E35" s="3">
        <v>923</v>
      </c>
      <c r="F35" s="6">
        <v>825</v>
      </c>
      <c r="G35" s="6">
        <v>1621</v>
      </c>
      <c r="H35" s="6">
        <v>2158</v>
      </c>
      <c r="I35" s="6">
        <v>5.2</v>
      </c>
      <c r="J35" s="6">
        <v>0</v>
      </c>
      <c r="K35" s="6">
        <v>351.5</v>
      </c>
      <c r="L35" s="6">
        <v>103</v>
      </c>
      <c r="M35" s="6">
        <v>167</v>
      </c>
      <c r="N35" s="6"/>
      <c r="O35" s="6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3"/>
      <c r="B36" s="5" t="s">
        <v>41</v>
      </c>
      <c r="C36" s="6">
        <f t="shared" si="2"/>
        <v>40032.7</v>
      </c>
      <c r="D36" s="6">
        <v>1589</v>
      </c>
      <c r="E36" s="12">
        <v>2389</v>
      </c>
      <c r="F36" s="6">
        <v>1222</v>
      </c>
      <c r="G36" s="6">
        <v>9003</v>
      </c>
      <c r="H36" s="6">
        <v>11535</v>
      </c>
      <c r="I36" s="6">
        <v>4.2</v>
      </c>
      <c r="J36" s="6">
        <v>0</v>
      </c>
      <c r="K36" s="6">
        <v>14149.5</v>
      </c>
      <c r="L36" s="6">
        <v>0</v>
      </c>
      <c r="M36" s="6">
        <v>141</v>
      </c>
      <c r="N36" s="6"/>
      <c r="O36" s="6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3"/>
      <c r="B37" s="5" t="s">
        <v>42</v>
      </c>
      <c r="C37" s="6">
        <f t="shared" si="2"/>
        <v>25167</v>
      </c>
      <c r="D37" s="6">
        <v>3126</v>
      </c>
      <c r="E37" s="12">
        <v>2921</v>
      </c>
      <c r="F37" s="6">
        <v>1537</v>
      </c>
      <c r="G37" s="6">
        <v>8671</v>
      </c>
      <c r="H37" s="6">
        <v>4080</v>
      </c>
      <c r="I37" s="6">
        <v>13</v>
      </c>
      <c r="J37" s="6">
        <v>0</v>
      </c>
      <c r="K37" s="6">
        <v>1096</v>
      </c>
      <c r="L37" s="6">
        <v>831</v>
      </c>
      <c r="M37" s="6">
        <v>2892</v>
      </c>
      <c r="N37" s="6"/>
      <c r="O37" s="6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3"/>
      <c r="B38" s="5" t="s">
        <v>43</v>
      </c>
      <c r="C38" s="6">
        <f t="shared" si="2"/>
        <v>35555.9</v>
      </c>
      <c r="D38" s="6">
        <v>3072</v>
      </c>
      <c r="E38" s="12">
        <v>3143</v>
      </c>
      <c r="F38" s="6">
        <v>1480</v>
      </c>
      <c r="G38" s="6">
        <v>11561</v>
      </c>
      <c r="H38" s="6">
        <v>7114</v>
      </c>
      <c r="I38" s="6">
        <v>3.4</v>
      </c>
      <c r="J38" s="3">
        <v>0</v>
      </c>
      <c r="K38" s="6">
        <v>8331.5</v>
      </c>
      <c r="L38" s="6">
        <v>169</v>
      </c>
      <c r="M38" s="6">
        <v>682</v>
      </c>
      <c r="N38" s="6"/>
      <c r="O38" s="6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3"/>
      <c r="B39" s="5" t="s">
        <v>44</v>
      </c>
      <c r="C39" s="6">
        <f t="shared" si="2"/>
        <v>6778.8</v>
      </c>
      <c r="D39" s="6">
        <v>1001</v>
      </c>
      <c r="E39" s="3">
        <v>981</v>
      </c>
      <c r="F39" s="6">
        <v>425</v>
      </c>
      <c r="G39" s="6">
        <v>1817</v>
      </c>
      <c r="H39" s="6">
        <v>1461</v>
      </c>
      <c r="I39" s="6">
        <v>8.8</v>
      </c>
      <c r="J39" s="3">
        <v>0</v>
      </c>
      <c r="K39" s="6">
        <v>865</v>
      </c>
      <c r="L39" s="6">
        <v>65</v>
      </c>
      <c r="M39" s="6">
        <v>155</v>
      </c>
      <c r="N39" s="6"/>
      <c r="O39" s="6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3"/>
      <c r="B40" s="5" t="s">
        <v>45</v>
      </c>
      <c r="C40" s="6">
        <f t="shared" si="2"/>
        <v>23959.5</v>
      </c>
      <c r="D40" s="6">
        <v>1816</v>
      </c>
      <c r="E40" s="12">
        <v>2156</v>
      </c>
      <c r="F40" s="6">
        <v>1109</v>
      </c>
      <c r="G40" s="6">
        <v>11919</v>
      </c>
      <c r="H40" s="6">
        <v>4658</v>
      </c>
      <c r="I40" s="6">
        <v>10</v>
      </c>
      <c r="J40" s="6">
        <v>0</v>
      </c>
      <c r="K40" s="6">
        <v>124.5</v>
      </c>
      <c r="L40" s="6">
        <v>1694</v>
      </c>
      <c r="M40" s="6">
        <v>473</v>
      </c>
      <c r="N40" s="6"/>
      <c r="O40" s="6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3"/>
      <c r="B41" s="5" t="s">
        <v>46</v>
      </c>
      <c r="C41" s="6">
        <f t="shared" si="2"/>
        <v>16993.2</v>
      </c>
      <c r="D41" s="6">
        <v>3157</v>
      </c>
      <c r="E41" s="12">
        <v>2062</v>
      </c>
      <c r="F41" s="6">
        <v>855</v>
      </c>
      <c r="G41" s="6">
        <v>3407</v>
      </c>
      <c r="H41" s="6">
        <v>4784</v>
      </c>
      <c r="I41" s="6">
        <v>19.2</v>
      </c>
      <c r="J41" s="3">
        <v>0</v>
      </c>
      <c r="K41" s="6">
        <v>1529</v>
      </c>
      <c r="L41" s="6">
        <v>415</v>
      </c>
      <c r="M41" s="6">
        <v>765</v>
      </c>
      <c r="N41" s="6"/>
      <c r="O41" s="6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3"/>
      <c r="B42" s="5" t="s">
        <v>47</v>
      </c>
      <c r="C42" s="6">
        <f t="shared" si="2"/>
        <v>52991.5</v>
      </c>
      <c r="D42" s="6">
        <v>2999</v>
      </c>
      <c r="E42" s="12">
        <v>3213</v>
      </c>
      <c r="F42" s="6">
        <v>1254</v>
      </c>
      <c r="G42" s="6">
        <v>8685</v>
      </c>
      <c r="H42" s="6">
        <v>10530</v>
      </c>
      <c r="I42" s="6">
        <v>0</v>
      </c>
      <c r="J42" s="3">
        <v>0</v>
      </c>
      <c r="K42" s="6">
        <v>13469.5</v>
      </c>
      <c r="L42" s="6">
        <v>11629</v>
      </c>
      <c r="M42" s="6">
        <v>1212</v>
      </c>
      <c r="N42" s="6"/>
      <c r="O42" s="6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3"/>
      <c r="B43" s="5" t="s">
        <v>48</v>
      </c>
      <c r="C43" s="6">
        <f t="shared" si="2"/>
        <v>25291.7</v>
      </c>
      <c r="D43" s="6">
        <v>1515</v>
      </c>
      <c r="E43" s="12">
        <v>1557</v>
      </c>
      <c r="F43" s="6">
        <v>1468</v>
      </c>
      <c r="G43" s="6">
        <v>8295</v>
      </c>
      <c r="H43" s="6">
        <v>6822</v>
      </c>
      <c r="I43" s="6">
        <v>11.2</v>
      </c>
      <c r="J43" s="6">
        <v>0</v>
      </c>
      <c r="K43" s="6">
        <v>3807.5</v>
      </c>
      <c r="L43" s="6">
        <v>1036</v>
      </c>
      <c r="M43" s="6">
        <v>780</v>
      </c>
      <c r="N43" s="6"/>
      <c r="O43" s="6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3"/>
      <c r="B44" s="5" t="s">
        <v>49</v>
      </c>
      <c r="C44" s="6">
        <f t="shared" si="2"/>
        <v>51711.8</v>
      </c>
      <c r="D44" s="6">
        <v>4158</v>
      </c>
      <c r="E44" s="12">
        <v>3828</v>
      </c>
      <c r="F44" s="6">
        <v>2820</v>
      </c>
      <c r="G44" s="6">
        <v>13398</v>
      </c>
      <c r="H44" s="6">
        <v>7369</v>
      </c>
      <c r="I44" s="6">
        <v>28.8</v>
      </c>
      <c r="J44" s="3">
        <v>0</v>
      </c>
      <c r="K44" s="6">
        <v>16846</v>
      </c>
      <c r="L44" s="6">
        <v>3178</v>
      </c>
      <c r="M44" s="6">
        <v>86</v>
      </c>
      <c r="N44" s="6"/>
      <c r="O44" s="6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3"/>
      <c r="B45" s="5" t="s">
        <v>50</v>
      </c>
      <c r="C45" s="6">
        <f t="shared" si="2"/>
        <v>44679.3</v>
      </c>
      <c r="D45" s="6">
        <v>3324</v>
      </c>
      <c r="E45" s="12">
        <v>3901</v>
      </c>
      <c r="F45" s="6">
        <v>2918</v>
      </c>
      <c r="G45" s="6">
        <v>7972</v>
      </c>
      <c r="H45" s="6">
        <v>7691</v>
      </c>
      <c r="I45" s="6">
        <v>10.8</v>
      </c>
      <c r="J45" s="3">
        <v>0</v>
      </c>
      <c r="K45" s="6">
        <v>9963.5</v>
      </c>
      <c r="L45" s="6">
        <v>7862</v>
      </c>
      <c r="M45" s="6">
        <v>1037</v>
      </c>
      <c r="N45" s="6"/>
      <c r="O45" s="6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3"/>
      <c r="B46" s="5" t="s">
        <v>51</v>
      </c>
      <c r="C46" s="6">
        <f t="shared" si="2"/>
        <v>9464.9</v>
      </c>
      <c r="D46" s="6">
        <v>931</v>
      </c>
      <c r="E46" s="3">
        <v>932</v>
      </c>
      <c r="F46" s="6">
        <v>459</v>
      </c>
      <c r="G46" s="6">
        <v>2697</v>
      </c>
      <c r="H46" s="6">
        <v>1453</v>
      </c>
      <c r="I46" s="6">
        <v>4.4</v>
      </c>
      <c r="J46" s="6">
        <v>0</v>
      </c>
      <c r="K46" s="6">
        <v>1789.5</v>
      </c>
      <c r="L46" s="6">
        <v>1086</v>
      </c>
      <c r="M46" s="6">
        <v>113</v>
      </c>
      <c r="N46" s="6"/>
      <c r="O46" s="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3"/>
      <c r="B47" s="5" t="s">
        <v>52</v>
      </c>
      <c r="C47" s="6">
        <f t="shared" si="2"/>
        <v>33386.9</v>
      </c>
      <c r="D47" s="6">
        <v>3637</v>
      </c>
      <c r="E47" s="12">
        <v>3573</v>
      </c>
      <c r="F47" s="6">
        <v>2160</v>
      </c>
      <c r="G47" s="6">
        <v>11819</v>
      </c>
      <c r="H47" s="6">
        <v>6017</v>
      </c>
      <c r="I47" s="6">
        <v>21.4</v>
      </c>
      <c r="J47" s="6">
        <v>0</v>
      </c>
      <c r="K47" s="6">
        <v>3501.5</v>
      </c>
      <c r="L47" s="6">
        <v>1291</v>
      </c>
      <c r="M47" s="6">
        <v>1367</v>
      </c>
      <c r="N47" s="6"/>
      <c r="O47" s="6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3"/>
      <c r="B48" s="5" t="s">
        <v>53</v>
      </c>
      <c r="C48" s="6">
        <f t="shared" si="2"/>
        <v>16363.2</v>
      </c>
      <c r="D48" s="6">
        <v>1713</v>
      </c>
      <c r="E48" s="12">
        <v>1331</v>
      </c>
      <c r="F48" s="6">
        <v>690</v>
      </c>
      <c r="G48" s="6">
        <v>3556</v>
      </c>
      <c r="H48" s="6">
        <v>5466</v>
      </c>
      <c r="I48" s="6">
        <v>20.2</v>
      </c>
      <c r="J48" s="3">
        <v>0</v>
      </c>
      <c r="K48" s="6">
        <v>2935</v>
      </c>
      <c r="L48" s="6">
        <v>530</v>
      </c>
      <c r="M48" s="6">
        <v>122</v>
      </c>
      <c r="N48" s="6"/>
      <c r="O48" s="6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3"/>
      <c r="B49" s="5" t="s">
        <v>54</v>
      </c>
      <c r="C49" s="6">
        <f t="shared" si="2"/>
        <v>22360.7</v>
      </c>
      <c r="D49" s="6">
        <v>2224</v>
      </c>
      <c r="E49" s="12">
        <v>2288</v>
      </c>
      <c r="F49" s="6">
        <v>1071</v>
      </c>
      <c r="G49" s="6">
        <v>3281</v>
      </c>
      <c r="H49" s="6">
        <v>3621</v>
      </c>
      <c r="I49" s="6">
        <v>1.2</v>
      </c>
      <c r="J49" s="6">
        <v>0</v>
      </c>
      <c r="K49" s="6">
        <v>8838.5</v>
      </c>
      <c r="L49" s="6">
        <v>386</v>
      </c>
      <c r="M49" s="6">
        <v>650</v>
      </c>
      <c r="N49" s="6"/>
      <c r="O49" s="6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3"/>
      <c r="B50" s="5"/>
      <c r="C50" s="6"/>
      <c r="D50" s="6"/>
      <c r="E50" s="12"/>
      <c r="F50" s="6"/>
      <c r="G50" s="6"/>
      <c r="H50" s="6"/>
      <c r="I50" s="6"/>
      <c r="J50" s="6"/>
      <c r="K50" s="6"/>
      <c r="L50" s="6"/>
      <c r="M50" s="6"/>
      <c r="N50" s="6"/>
      <c r="O50" s="6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3"/>
      <c r="B51" s="16" t="s">
        <v>61</v>
      </c>
      <c r="C51" s="17">
        <f aca="true" t="shared" si="3" ref="C51:H51">SUM(C52:C61)</f>
        <v>23482.199999999997</v>
      </c>
      <c r="D51" s="17">
        <f t="shared" si="3"/>
        <v>2287</v>
      </c>
      <c r="E51" s="17">
        <f t="shared" si="3"/>
        <v>2315</v>
      </c>
      <c r="F51" s="17">
        <f t="shared" si="3"/>
        <v>6545</v>
      </c>
      <c r="G51" s="17">
        <f t="shared" si="3"/>
        <v>2494</v>
      </c>
      <c r="H51" s="17">
        <f t="shared" si="3"/>
        <v>1678</v>
      </c>
      <c r="I51" s="17">
        <f>SUM(I52:I61)</f>
        <v>119.2</v>
      </c>
      <c r="J51" s="17">
        <f>SUM(J52:J61)</f>
        <v>0</v>
      </c>
      <c r="K51" s="17">
        <f>SUM(K52:K61)</f>
        <v>4304</v>
      </c>
      <c r="L51" s="17">
        <f>SUM(L52:L61)</f>
        <v>2193</v>
      </c>
      <c r="M51" s="17">
        <f>SUM(M52:M61)</f>
        <v>1547</v>
      </c>
      <c r="N51" s="6"/>
      <c r="O51" s="6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3"/>
      <c r="B52" s="19" t="s">
        <v>62</v>
      </c>
      <c r="C52" s="6">
        <f aca="true" t="shared" si="4" ref="C52:C61">SUM(D52:M52)</f>
        <v>1382</v>
      </c>
      <c r="D52" s="6">
        <v>36</v>
      </c>
      <c r="E52" s="12">
        <v>34</v>
      </c>
      <c r="F52">
        <v>714</v>
      </c>
      <c r="G52" s="6">
        <v>190</v>
      </c>
      <c r="H52" s="6">
        <v>8</v>
      </c>
      <c r="I52" s="6">
        <v>2</v>
      </c>
      <c r="J52" s="6"/>
      <c r="K52" s="6">
        <v>231</v>
      </c>
      <c r="L52" s="6">
        <v>146</v>
      </c>
      <c r="M52" s="6">
        <v>21</v>
      </c>
      <c r="N52" s="6"/>
      <c r="O52" s="6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3"/>
      <c r="B53" s="19" t="s">
        <v>63</v>
      </c>
      <c r="C53" s="6">
        <f t="shared" si="4"/>
        <v>2556.6</v>
      </c>
      <c r="D53" s="6">
        <v>333</v>
      </c>
      <c r="E53" s="12">
        <v>337</v>
      </c>
      <c r="F53">
        <v>1308</v>
      </c>
      <c r="G53" s="6">
        <v>106</v>
      </c>
      <c r="H53" s="6">
        <v>139</v>
      </c>
      <c r="I53" s="6">
        <v>1.6</v>
      </c>
      <c r="J53" s="6"/>
      <c r="K53" s="6">
        <v>57</v>
      </c>
      <c r="L53" s="6">
        <v>149</v>
      </c>
      <c r="M53" s="6">
        <v>126</v>
      </c>
      <c r="N53" s="6"/>
      <c r="O53" s="6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3"/>
      <c r="B54" s="19" t="s">
        <v>64</v>
      </c>
      <c r="C54" s="6">
        <f t="shared" si="4"/>
        <v>819.6</v>
      </c>
      <c r="D54" s="6">
        <v>124</v>
      </c>
      <c r="E54" s="12">
        <v>126</v>
      </c>
      <c r="F54">
        <v>287</v>
      </c>
      <c r="G54" s="6">
        <v>19</v>
      </c>
      <c r="H54" s="6">
        <v>109</v>
      </c>
      <c r="I54" s="6">
        <v>1.6</v>
      </c>
      <c r="J54" s="6"/>
      <c r="K54" s="6">
        <v>2</v>
      </c>
      <c r="L54" s="6">
        <v>130</v>
      </c>
      <c r="M54" s="6">
        <v>21</v>
      </c>
      <c r="N54" s="6"/>
      <c r="O54" s="6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3"/>
      <c r="B55" s="19" t="s">
        <v>65</v>
      </c>
      <c r="C55" s="6">
        <f t="shared" si="4"/>
        <v>2825.6</v>
      </c>
      <c r="D55" s="6">
        <v>425</v>
      </c>
      <c r="E55" s="12">
        <v>403</v>
      </c>
      <c r="F55">
        <v>560</v>
      </c>
      <c r="G55" s="6">
        <v>432</v>
      </c>
      <c r="H55" s="6">
        <v>339</v>
      </c>
      <c r="I55" s="6">
        <v>6.6</v>
      </c>
      <c r="J55" s="6"/>
      <c r="K55" s="6">
        <v>234</v>
      </c>
      <c r="L55" s="6">
        <v>330</v>
      </c>
      <c r="M55" s="6">
        <v>96</v>
      </c>
      <c r="N55" s="6"/>
      <c r="O55" s="6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3"/>
      <c r="B56" s="19" t="s">
        <v>66</v>
      </c>
      <c r="C56" s="6">
        <f t="shared" si="4"/>
        <v>5369.4</v>
      </c>
      <c r="D56" s="6">
        <v>470</v>
      </c>
      <c r="E56" s="12">
        <v>484</v>
      </c>
      <c r="F56">
        <v>838</v>
      </c>
      <c r="G56" s="6">
        <v>794</v>
      </c>
      <c r="H56" s="6">
        <v>476</v>
      </c>
      <c r="I56" s="6">
        <v>8.4</v>
      </c>
      <c r="J56" s="6"/>
      <c r="K56" s="6">
        <v>1956</v>
      </c>
      <c r="L56" s="6">
        <v>213</v>
      </c>
      <c r="M56" s="6">
        <v>130</v>
      </c>
      <c r="N56" s="6"/>
      <c r="O56" s="6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3"/>
      <c r="B57" s="19" t="s">
        <v>67</v>
      </c>
      <c r="C57" s="6">
        <f t="shared" si="4"/>
        <v>376</v>
      </c>
      <c r="D57">
        <v>10</v>
      </c>
      <c r="E57" s="12">
        <v>14</v>
      </c>
      <c r="F57">
        <v>122</v>
      </c>
      <c r="G57" s="6">
        <v>130</v>
      </c>
      <c r="H57" s="6">
        <v>9</v>
      </c>
      <c r="I57" s="6">
        <v>5</v>
      </c>
      <c r="J57" s="6"/>
      <c r="K57" s="6">
        <v>2</v>
      </c>
      <c r="L57" s="6">
        <v>56</v>
      </c>
      <c r="M57" s="6">
        <v>28</v>
      </c>
      <c r="N57" s="6"/>
      <c r="O57" s="6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3"/>
      <c r="B58" s="19" t="s">
        <v>68</v>
      </c>
      <c r="C58" s="6">
        <f t="shared" si="4"/>
        <v>2873.2</v>
      </c>
      <c r="D58" s="6">
        <v>410</v>
      </c>
      <c r="E58" s="12">
        <v>415</v>
      </c>
      <c r="F58">
        <v>822</v>
      </c>
      <c r="G58" s="6">
        <v>254</v>
      </c>
      <c r="H58" s="6">
        <v>175</v>
      </c>
      <c r="I58" s="6">
        <v>0.2</v>
      </c>
      <c r="J58" s="6"/>
      <c r="K58" s="6">
        <v>237</v>
      </c>
      <c r="L58" s="6">
        <v>313</v>
      </c>
      <c r="M58" s="6">
        <v>247</v>
      </c>
      <c r="N58" s="6"/>
      <c r="O58" s="6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3"/>
      <c r="B59" s="20" t="s">
        <v>69</v>
      </c>
      <c r="C59" s="6">
        <f t="shared" si="4"/>
        <v>2198.6</v>
      </c>
      <c r="D59" s="6">
        <v>107</v>
      </c>
      <c r="E59" s="12">
        <v>107</v>
      </c>
      <c r="F59">
        <v>91</v>
      </c>
      <c r="G59" s="6">
        <v>127</v>
      </c>
      <c r="H59" s="6">
        <v>98</v>
      </c>
      <c r="I59" s="6">
        <v>25.6</v>
      </c>
      <c r="J59" s="6"/>
      <c r="K59" s="6">
        <v>692</v>
      </c>
      <c r="L59" s="6">
        <v>222</v>
      </c>
      <c r="M59" s="6">
        <v>729</v>
      </c>
      <c r="N59" s="6"/>
      <c r="O59" s="6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3"/>
      <c r="B60" s="19" t="s">
        <v>70</v>
      </c>
      <c r="C60" s="6">
        <f t="shared" si="4"/>
        <v>3441</v>
      </c>
      <c r="D60" s="6">
        <v>284</v>
      </c>
      <c r="E60" s="12">
        <v>299</v>
      </c>
      <c r="F60" s="6">
        <v>1083</v>
      </c>
      <c r="G60" s="6">
        <v>306</v>
      </c>
      <c r="H60" s="6">
        <v>220</v>
      </c>
      <c r="I60" s="6">
        <v>36</v>
      </c>
      <c r="J60" s="6"/>
      <c r="K60" s="6">
        <v>838</v>
      </c>
      <c r="L60" s="6">
        <v>366</v>
      </c>
      <c r="M60" s="6">
        <v>9</v>
      </c>
      <c r="N60" s="6"/>
      <c r="O60" s="6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3"/>
      <c r="B61" s="21" t="s">
        <v>71</v>
      </c>
      <c r="C61" s="6">
        <f t="shared" si="4"/>
        <v>1640.2</v>
      </c>
      <c r="D61" s="6">
        <v>88</v>
      </c>
      <c r="E61" s="12">
        <v>96</v>
      </c>
      <c r="F61" s="6">
        <v>720</v>
      </c>
      <c r="G61" s="6">
        <v>136</v>
      </c>
      <c r="H61" s="6">
        <v>105</v>
      </c>
      <c r="I61" s="6">
        <v>32.2</v>
      </c>
      <c r="J61" s="6"/>
      <c r="K61" s="6">
        <v>55</v>
      </c>
      <c r="L61" s="6">
        <v>268</v>
      </c>
      <c r="M61" s="6">
        <v>140</v>
      </c>
      <c r="N61" s="6"/>
      <c r="O61" s="6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15" ht="5.25" customHeight="1">
      <c r="A62" s="3"/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3"/>
      <c r="O62" s="3"/>
    </row>
    <row r="63" spans="1:15" ht="12.75">
      <c r="A63" s="3"/>
      <c r="B63" s="5" t="s">
        <v>55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>
      <c r="A64" s="3"/>
      <c r="B64" s="5" t="s">
        <v>56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78" ht="12">
      <c r="B78" s="1" t="s">
        <v>17</v>
      </c>
    </row>
    <row r="126" ht="12">
      <c r="B126" s="1" t="s">
        <v>17</v>
      </c>
    </row>
  </sheetData>
  <mergeCells count="3">
    <mergeCell ref="B3:M3"/>
    <mergeCell ref="B1:M1"/>
    <mergeCell ref="C6:M6"/>
  </mergeCells>
  <printOptions/>
  <pageMargins left="0.984251968503937" right="0" top="0" bottom="0.5905511811023623" header="0" footer="0"/>
  <pageSetup firstPageNumber="849" useFirstPageNumber="1" horizontalDpi="300" verticalDpi="300" orientation="landscape" scale="66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2007-10-23T22:45:39Z</cp:lastPrinted>
  <dcterms:created xsi:type="dcterms:W3CDTF">2004-02-02T23:08:27Z</dcterms:created>
  <dcterms:modified xsi:type="dcterms:W3CDTF">2007-10-23T22:45:42Z</dcterms:modified>
  <cp:category/>
  <cp:version/>
  <cp:contentType/>
  <cp:contentStatus/>
</cp:coreProperties>
</file>