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36" sheetId="1" r:id="rId1"/>
  </sheets>
  <definedNames>
    <definedName name="\a">'cuad. 19.36'!$G$15</definedName>
    <definedName name="A_IMPRESIÓN_IM">'cuad. 19.36'!$A$1:$E$54</definedName>
    <definedName name="_xlnm.Print_Area" localSheetId="0">'cuad. 19.36'!$A$1:$I$148</definedName>
    <definedName name="Imprimir_área_IM" localSheetId="0">'cuad. 19.36'!$A$1:$E$54</definedName>
    <definedName name="Imprimir_títulos_IM" localSheetId="0">'cuad. 19.36'!$6:$9</definedName>
    <definedName name="_xlnm.Print_Titles" localSheetId="0">'cuad. 19.36'!$1:$9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<sst xmlns="http://schemas.openxmlformats.org/spreadsheetml/2006/main" count="130" uniqueCount="127">
  <si>
    <t xml:space="preserve">          </t>
  </si>
  <si>
    <t>ENTIDADES FEDERATIVAS</t>
  </si>
  <si>
    <t xml:space="preserve">  E  N  F  E  R  M  E  D  A  D  </t>
  </si>
  <si>
    <t>CASOS</t>
  </si>
  <si>
    <t>TASA (+)</t>
  </si>
  <si>
    <t xml:space="preserve">  TOTAL                     </t>
  </si>
  <si>
    <t xml:space="preserve"> TOTAL TRANSMISIBLES</t>
  </si>
  <si>
    <t xml:space="preserve"> TOTAL NO TRANSMISIBLES</t>
  </si>
  <si>
    <t xml:space="preserve"> ENFERMEDADES PREVENIBLES POR VACUNACION</t>
  </si>
  <si>
    <t xml:space="preserve"> DIFTERIA</t>
  </si>
  <si>
    <t xml:space="preserve"> SARAMPION</t>
  </si>
  <si>
    <t xml:space="preserve"> TETANOS</t>
  </si>
  <si>
    <t xml:space="preserve"> TETANOS NEONATAL</t>
  </si>
  <si>
    <t xml:space="preserve"> TOSFERINA</t>
  </si>
  <si>
    <t xml:space="preserve"> RUBEOLA</t>
  </si>
  <si>
    <t xml:space="preserve"> TUBERCULOSIS MENINGEA</t>
  </si>
  <si>
    <t xml:space="preserve"> PAROTIDITIS INFECCIOSA</t>
  </si>
  <si>
    <t xml:space="preserve"> HEPATITIS VIRICA "B"</t>
  </si>
  <si>
    <t xml:space="preserve"> RUBEOLA CONGENITA</t>
  </si>
  <si>
    <t xml:space="preserve"> ENFERMEDADES INTESTINALES INFECCIOSAS Y PARASITARIAS</t>
  </si>
  <si>
    <t xml:space="preserve"> COLERA</t>
  </si>
  <si>
    <t xml:space="preserve"> AMIBIASIS INTESTINAL</t>
  </si>
  <si>
    <t xml:space="preserve"> ASCARIASIS</t>
  </si>
  <si>
    <t xml:space="preserve"> SHIGELOSIS</t>
  </si>
  <si>
    <t xml:space="preserve"> FIEBRE TIFOIDEA</t>
  </si>
  <si>
    <t xml:space="preserve"> GIARDIASIS</t>
  </si>
  <si>
    <t xml:space="preserve"> OTRAS DEBIDAS A PROTOZOARIOS</t>
  </si>
  <si>
    <t xml:space="preserve"> INFECCIONES INTESTINALES</t>
  </si>
  <si>
    <t xml:space="preserve"> INTOXICACION ALIMENTARIA (BACTERIANA)</t>
  </si>
  <si>
    <t xml:space="preserve"> PARATIFOIDEA Y OTRAS SALMONELAS</t>
  </si>
  <si>
    <t xml:space="preserve"> TENIASIS</t>
  </si>
  <si>
    <t xml:space="preserve"> OTRAS HELMINTIASIS</t>
  </si>
  <si>
    <t xml:space="preserve"> ENTEROBIASIS</t>
  </si>
  <si>
    <t xml:space="preserve"> ENFERMEDADES DE LAS VIAS RESPIRATORIAS</t>
  </si>
  <si>
    <t xml:space="preserve"> FARINGITIS Y AMIGDALITIS</t>
  </si>
  <si>
    <t xml:space="preserve"> INFECCIONES RESPIRATORIAS AGUDAS</t>
  </si>
  <si>
    <t xml:space="preserve"> NEUMONIAS Y BRONCONEUMONIAS</t>
  </si>
  <si>
    <t xml:space="preserve"> OTITIS MEDIA AGUDA</t>
  </si>
  <si>
    <t xml:space="preserve"> TUBERCULOSIS PULMONAR</t>
  </si>
  <si>
    <t xml:space="preserve"> ENFERMEDADES DE TRANSMISION SEXUAL   </t>
  </si>
  <si>
    <t xml:space="preserve"> CANDIDIASIS UROGENITAL</t>
  </si>
  <si>
    <t xml:space="preserve"> CHANCRO BLANDO</t>
  </si>
  <si>
    <t xml:space="preserve"> HERPES GENITAL</t>
  </si>
  <si>
    <t xml:space="preserve"> INFECCION GONOCOCCICA</t>
  </si>
  <si>
    <t xml:space="preserve"> LINFOGRANULOMA VENEREO</t>
  </si>
  <si>
    <t xml:space="preserve"> SIFILIS ADQUIRIDA</t>
  </si>
  <si>
    <t xml:space="preserve"> SIFILIS CONGENITA</t>
  </si>
  <si>
    <t xml:space="preserve"> TRICOMONIASIS UROGENITAL</t>
  </si>
  <si>
    <t xml:space="preserve"> VIRUS DEL PAPILOMA</t>
  </si>
  <si>
    <t xml:space="preserve"> ENFERMEDADES TRANSMITIDAS POR VECTORES</t>
  </si>
  <si>
    <t xml:space="preserve"> DENGUE CLASICO</t>
  </si>
  <si>
    <t xml:space="preserve"> DENGUE HEMORRAGICO</t>
  </si>
  <si>
    <t xml:space="preserve"> PALUDISMO P. VIVAX</t>
  </si>
  <si>
    <t xml:space="preserve"> ZOONOSIS</t>
  </si>
  <si>
    <t xml:space="preserve"> BRUCELOSIS</t>
  </si>
  <si>
    <t xml:space="preserve"> CISTICERCOSIS</t>
  </si>
  <si>
    <t xml:space="preserve"> RABIA</t>
  </si>
  <si>
    <t xml:space="preserve"> LEPTOSPIROSIS</t>
  </si>
  <si>
    <t xml:space="preserve"> OTRAS ENFERMEDADES EXANTEMATICAS</t>
  </si>
  <si>
    <t xml:space="preserve"> VARICELA</t>
  </si>
  <si>
    <t xml:space="preserve"> ESCARLATINA</t>
  </si>
  <si>
    <t xml:space="preserve"> ENF. FEBRIL EXANTEM.</t>
  </si>
  <si>
    <t xml:space="preserve"> OTRAS ENFERMEDADES TRANSMISIBLES</t>
  </si>
  <si>
    <t xml:space="preserve"> CONJUNTIVITIS EN GENERAL</t>
  </si>
  <si>
    <t xml:space="preserve"> HEPATITIS VIRICA "A"</t>
  </si>
  <si>
    <t xml:space="preserve"> HEPATITIS VIRICA "C"</t>
  </si>
  <si>
    <t xml:space="preserve"> OTRAS HEPATITIS VIRICAS</t>
  </si>
  <si>
    <t xml:space="preserve"> MENINGITIS MENINGOCOCCICA</t>
  </si>
  <si>
    <t xml:space="preserve"> MENINGITIS S/E               </t>
  </si>
  <si>
    <t xml:space="preserve"> ESCABIOSIS</t>
  </si>
  <si>
    <t xml:space="preserve"> TUBERCULOSIS OTRAS FORMAS</t>
  </si>
  <si>
    <t xml:space="preserve"> S.I.D.A. (1)</t>
  </si>
  <si>
    <t xml:space="preserve"> LEPRA</t>
  </si>
  <si>
    <t xml:space="preserve"> PARALISIS FLACIDA</t>
  </si>
  <si>
    <t xml:space="preserve"> SINDROME COQUELUCHOIDE</t>
  </si>
  <si>
    <t xml:space="preserve"> SEROPOSITIVOS VIH    </t>
  </si>
  <si>
    <t xml:space="preserve"> INFECCIONES VIAS URINARIAS</t>
  </si>
  <si>
    <t xml:space="preserve"> HAEMOPHILUS INFLUENZAE    </t>
  </si>
  <si>
    <t xml:space="preserve"> LEISHMANIASIS</t>
  </si>
  <si>
    <t xml:space="preserve"> INFLUENZA</t>
  </si>
  <si>
    <t xml:space="preserve"> EFECTOS INDESEABLES POR VACUNA</t>
  </si>
  <si>
    <t xml:space="preserve"> TRIPANOSOMIASIS AMERICANA(CHAGAS)    </t>
  </si>
  <si>
    <t xml:space="preserve"> NO TRANSMISIBLES</t>
  </si>
  <si>
    <t>ACCIDENTES EN VEHICULOS CON MO</t>
  </si>
  <si>
    <t>ANENCEFALEA</t>
  </si>
  <si>
    <t>ASMA Y ESTADO ASMATICO</t>
  </si>
  <si>
    <t>BOCIO ENDEMICO</t>
  </si>
  <si>
    <t>DEFECTO DEL TUBO NEURAL</t>
  </si>
  <si>
    <t>DESNUTRICION LEVE</t>
  </si>
  <si>
    <t>DESNUTRICION MODERADA</t>
  </si>
  <si>
    <t>DESNUTRICION SEVERA</t>
  </si>
  <si>
    <t>DIABETES MELLITUS (TIPO 2)</t>
  </si>
  <si>
    <t>DIABETES MELLITUS INSULINODEPE (TIPO 1)</t>
  </si>
  <si>
    <t>DISPLASIA CERVICAL LEVE Y MODE</t>
  </si>
  <si>
    <t>DISPLASIA CERVICAL SEVERA Y CA</t>
  </si>
  <si>
    <t>ENF. ISQUEMICAS DEL CORAZON</t>
  </si>
  <si>
    <t>ENFERMEDAD ALCOHOLICA DEL HIGA</t>
  </si>
  <si>
    <t>ENFERMEDADES CEREBROVASCULARES</t>
  </si>
  <si>
    <t>FIEBRE REUMATICA AGUDA</t>
  </si>
  <si>
    <t>GINGIVITIS Y ENFERMEDAD PERIODONTAL</t>
  </si>
  <si>
    <t>HIPERTENSION ARTERIAL</t>
  </si>
  <si>
    <t>INTOX. POR PICADURA DE ALACRAN</t>
  </si>
  <si>
    <t>INTOX. POR PONZO¥A DE ANIMALES</t>
  </si>
  <si>
    <t>INTOXICACION AGUDA POR ALCOHOL</t>
  </si>
  <si>
    <t>INTOXICACION POR PLAGUICIDAS,</t>
  </si>
  <si>
    <t>LABIO Y PALADAR HENDIDO</t>
  </si>
  <si>
    <t>MORDEDURA POR OTROS MAMIFEROS</t>
  </si>
  <si>
    <t>MORDEDURA POR SERPIENTE</t>
  </si>
  <si>
    <t>MORDEDURAS POR PERRO</t>
  </si>
  <si>
    <t>PEATON LESIONADO EN ACCIDENTE</t>
  </si>
  <si>
    <t>QUEMADURAS</t>
  </si>
  <si>
    <t>TUMOR  MALIGNO DE MAMA</t>
  </si>
  <si>
    <t>TUMOR MALIGNO DEL CUELLO DEL U</t>
  </si>
  <si>
    <t>ULCERA,GASTRITIS Y  DUODENITIS.</t>
  </si>
  <si>
    <t>VIOLENCIA INTRAFAMILIAR</t>
  </si>
  <si>
    <t xml:space="preserve">  (+) TASA POR 100,000 DERECHOHABIENTES, POBLACION A JUNIO DE 2000</t>
  </si>
  <si>
    <t xml:space="preserve">  (1) TASA POR 1,000,000 DE DERECHOHABIENTES. FUENTE: DEPARTAMENTO DE EPIDEMIOLOGIA.</t>
  </si>
  <si>
    <t xml:space="preserve">  (2) TASA POR 100,000 MUJERES EN EDAD FERTIL.</t>
  </si>
  <si>
    <t xml:space="preserve">  (3) TASA POR 100,000 MUJERES MAYORES DE 20 ANOS Y MAS.</t>
  </si>
  <si>
    <t xml:space="preserve">  FUENTE: FORMAS SUIVE-2000. INFORME SEMANAL DE CASOS NUEVOS DE ENFERMEDADES.</t>
  </si>
  <si>
    <t xml:space="preserve">          DEPARTAMENTO DE VIGILANCIA EPIDEMIOLOGICA.</t>
  </si>
  <si>
    <t xml:space="preserve">  POBLACION: SUBDIRECCION GENERAL DE FINANZAS</t>
  </si>
  <si>
    <t xml:space="preserve"> ANUARIO ESTADISTICO 2003</t>
  </si>
  <si>
    <t xml:space="preserve">                   NACIONAL</t>
  </si>
  <si>
    <t xml:space="preserve">                  DISTRITO FEDERAL</t>
  </si>
  <si>
    <t xml:space="preserve">            CASOS</t>
  </si>
  <si>
    <t xml:space="preserve"> 19.44    PERFIL DE LA MORBILIDAD SEGÚN AREA DE PROCEDENCIA, NACIONAL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</si>
</sst>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  <numFmt numFmtId="167" formatCode="_-* #,##0.0_-;\-* #,##0.0_-;_-* &quot;-&quot;??_-;_-@_-"/>
    <numFmt numFmtId="168" formatCode="_-* #,##0_-;\-* #,##0_-;_-* &quot;-&quot;??_-;_-@_-"/>
    <numFmt numFmtId="169" formatCode="#,##0.0"/>
  </numFmts>
  <fonts count="7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 applyProtection="1">
      <alignment horizontal="left"/>
      <protection/>
    </xf>
    <xf numFmtId="3" fontId="6" fillId="0" borderId="0" xfId="0" applyNumberFormat="1" applyFont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3" fontId="6" fillId="0" borderId="0" xfId="15" applyNumberFormat="1" applyFont="1" applyAlignment="1" applyProtection="1">
      <alignment/>
      <protection/>
    </xf>
    <xf numFmtId="3" fontId="4" fillId="0" borderId="0" xfId="15" applyNumberFormat="1" applyFont="1" applyAlignment="1" applyProtection="1">
      <alignment/>
      <protection/>
    </xf>
    <xf numFmtId="3" fontId="4" fillId="0" borderId="0" xfId="15" applyNumberFormat="1" applyFont="1" applyBorder="1" applyAlignment="1" applyProtection="1">
      <alignment/>
      <protection/>
    </xf>
    <xf numFmtId="3" fontId="4" fillId="0" borderId="0" xfId="15" applyNumberFormat="1" applyFont="1" applyAlignment="1">
      <alignment/>
    </xf>
    <xf numFmtId="3" fontId="1" fillId="0" borderId="2" xfId="15" applyNumberFormat="1" applyFont="1" applyBorder="1" applyAlignment="1" applyProtection="1">
      <alignment/>
      <protection/>
    </xf>
    <xf numFmtId="3" fontId="1" fillId="0" borderId="0" xfId="15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15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15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0" xfId="15" applyNumberFormat="1" applyAlignment="1">
      <alignment/>
    </xf>
    <xf numFmtId="3" fontId="0" fillId="0" borderId="0" xfId="0" applyNumberFormat="1" applyAlignment="1">
      <alignment/>
    </xf>
    <xf numFmtId="4" fontId="1" fillId="0" borderId="2" xfId="0" applyNumberFormat="1" applyFont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>
      <alignment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3" fontId="4" fillId="0" borderId="2" xfId="15" applyNumberFormat="1" applyFont="1" applyBorder="1" applyAlignment="1" applyProtection="1">
      <alignment/>
      <protection/>
    </xf>
    <xf numFmtId="4" fontId="4" fillId="0" borderId="2" xfId="0" applyNumberFormat="1" applyFont="1" applyBorder="1" applyAlignment="1" applyProtection="1">
      <alignment/>
      <protection/>
    </xf>
    <xf numFmtId="3" fontId="4" fillId="0" borderId="2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N174"/>
  <sheetViews>
    <sheetView showGridLines="0" showZero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57.00390625" style="0" customWidth="1"/>
    <col min="3" max="8" width="14.625" style="0" customWidth="1"/>
    <col min="12" max="15" width="11.625" style="0" customWidth="1"/>
  </cols>
  <sheetData>
    <row r="1" s="3" customFormat="1" ht="12.75"/>
    <row r="2" spans="2:8" s="3" customFormat="1" ht="15.75">
      <c r="B2" s="49" t="s">
        <v>122</v>
      </c>
      <c r="C2" s="49"/>
      <c r="D2" s="49"/>
      <c r="E2" s="49"/>
      <c r="F2" s="49"/>
      <c r="G2" s="49"/>
      <c r="H2" s="49"/>
    </row>
    <row r="3" s="3" customFormat="1" ht="12.75">
      <c r="B3" s="4" t="s">
        <v>0</v>
      </c>
    </row>
    <row r="4" spans="2:8" s="3" customFormat="1" ht="15.75">
      <c r="B4" s="49" t="s">
        <v>126</v>
      </c>
      <c r="C4" s="49"/>
      <c r="D4" s="49"/>
      <c r="E4" s="49"/>
      <c r="F4" s="49"/>
      <c r="G4" s="49"/>
      <c r="H4" s="49"/>
    </row>
    <row r="5" spans="2:8" s="3" customFormat="1" ht="15.75">
      <c r="B5" s="7"/>
      <c r="C5" s="7"/>
      <c r="D5" s="7"/>
      <c r="E5" s="7"/>
      <c r="F5" s="7"/>
      <c r="G5" s="7"/>
      <c r="H5" s="7"/>
    </row>
    <row r="6" spans="2:8" s="3" customFormat="1" ht="12.75">
      <c r="B6" s="8"/>
      <c r="C6" s="9"/>
      <c r="D6" s="9"/>
      <c r="E6" s="9"/>
      <c r="F6" s="9"/>
      <c r="G6" s="9"/>
      <c r="H6" s="9"/>
    </row>
    <row r="7" spans="2:8" s="3" customFormat="1" ht="12.75">
      <c r="B7" s="10"/>
      <c r="C7" s="51" t="s">
        <v>124</v>
      </c>
      <c r="D7" s="51"/>
      <c r="E7" s="50" t="s">
        <v>1</v>
      </c>
      <c r="F7" s="50"/>
      <c r="G7" s="51" t="s">
        <v>123</v>
      </c>
      <c r="H7" s="51"/>
    </row>
    <row r="8" spans="2:8" s="3" customFormat="1" ht="12.75">
      <c r="B8" s="11" t="s">
        <v>2</v>
      </c>
      <c r="C8" s="12" t="s">
        <v>3</v>
      </c>
      <c r="D8" s="12" t="s">
        <v>4</v>
      </c>
      <c r="E8" s="27" t="s">
        <v>125</v>
      </c>
      <c r="F8" s="12" t="s">
        <v>4</v>
      </c>
      <c r="G8" s="12" t="s">
        <v>3</v>
      </c>
      <c r="H8" s="12" t="s">
        <v>4</v>
      </c>
    </row>
    <row r="9" spans="2:8" s="3" customFormat="1" ht="12.75">
      <c r="B9" s="13"/>
      <c r="C9" s="14"/>
      <c r="D9" s="14"/>
      <c r="E9" s="14"/>
      <c r="F9" s="14"/>
      <c r="G9" s="14"/>
      <c r="H9" s="14"/>
    </row>
    <row r="10" s="3" customFormat="1" ht="12.75"/>
    <row r="11" spans="2:14" s="25" customFormat="1" ht="15">
      <c r="B11" s="22" t="s">
        <v>5</v>
      </c>
      <c r="C11" s="28">
        <f>SUM(C13+C14)</f>
        <v>890196</v>
      </c>
      <c r="D11" s="24">
        <f>ROUND(C11*100000/$L$11,2)</f>
        <v>28359.86</v>
      </c>
      <c r="E11" s="23">
        <f>SUM(E13+E14)</f>
        <v>3293016</v>
      </c>
      <c r="F11" s="24">
        <f>ROUND(E11*100000/$M$11,2)</f>
        <v>46396.23</v>
      </c>
      <c r="G11" s="23">
        <f>SUM(C11,E11)</f>
        <v>4183212</v>
      </c>
      <c r="H11" s="24">
        <f>ROUND(G11*100000/$N$11,2)</f>
        <v>40865.56</v>
      </c>
      <c r="L11" s="26">
        <v>3138929</v>
      </c>
      <c r="M11" s="26">
        <v>7097594</v>
      </c>
      <c r="N11" s="26">
        <v>10236523</v>
      </c>
    </row>
    <row r="12" spans="3:8" s="3" customFormat="1" ht="14.25">
      <c r="C12" s="29"/>
      <c r="D12" s="17"/>
      <c r="E12" s="16"/>
      <c r="F12" s="17"/>
      <c r="G12" s="16"/>
      <c r="H12" s="17"/>
    </row>
    <row r="13" spans="2:14" s="3" customFormat="1" ht="14.25">
      <c r="B13" s="5" t="s">
        <v>6</v>
      </c>
      <c r="C13" s="29">
        <f>SUM(C18:C105)</f>
        <v>769542</v>
      </c>
      <c r="D13" s="17">
        <f>ROUND(C13*100000/$L$11,2)</f>
        <v>24516.07</v>
      </c>
      <c r="E13" s="16">
        <f>SUM(E18:E105)</f>
        <v>2984741</v>
      </c>
      <c r="F13" s="17">
        <f>ROUND(E13*100000/$M$11,2)</f>
        <v>42052.86</v>
      </c>
      <c r="G13" s="16">
        <f>SUM(C13,E13)</f>
        <v>3754283</v>
      </c>
      <c r="H13" s="17">
        <f>IF(G13=0,0,((ROUND((G13*100000)/$N$11,2))))</f>
        <v>36675.37</v>
      </c>
      <c r="L13" s="6">
        <v>1738615</v>
      </c>
      <c r="M13" s="6">
        <v>3932292</v>
      </c>
      <c r="N13" s="6">
        <v>5670907</v>
      </c>
    </row>
    <row r="14" spans="2:8" s="3" customFormat="1" ht="14.25">
      <c r="B14" s="5" t="s">
        <v>7</v>
      </c>
      <c r="C14" s="29">
        <f>SUM(C109:C140)</f>
        <v>120654</v>
      </c>
      <c r="D14" s="17">
        <f>ROUND(C14*100000/$L$11,2)</f>
        <v>3843.8</v>
      </c>
      <c r="E14" s="16">
        <f>SUM(E109:E140)</f>
        <v>308275</v>
      </c>
      <c r="F14" s="17">
        <f>ROUND(E14*100000/$M$11,2)</f>
        <v>4343.37</v>
      </c>
      <c r="G14" s="16">
        <f>SUM(G109:G140)</f>
        <v>428929</v>
      </c>
      <c r="H14" s="17">
        <f>IF(G14=0,0,((ROUND((G14*100000)/$N$11,2))))</f>
        <v>4190.18</v>
      </c>
    </row>
    <row r="15" spans="3:8" s="3" customFormat="1" ht="14.25">
      <c r="C15" s="29"/>
      <c r="D15" s="17"/>
      <c r="E15" s="16"/>
      <c r="F15" s="17"/>
      <c r="G15" s="16"/>
      <c r="H15" s="17"/>
    </row>
    <row r="16" spans="2:8" s="3" customFormat="1" ht="14.25">
      <c r="B16" s="5" t="s">
        <v>8</v>
      </c>
      <c r="C16" s="29"/>
      <c r="D16" s="17"/>
      <c r="E16" s="16"/>
      <c r="F16" s="17"/>
      <c r="G16" s="16"/>
      <c r="H16" s="17"/>
    </row>
    <row r="17" spans="3:8" s="3" customFormat="1" ht="14.25">
      <c r="C17" s="29"/>
      <c r="D17" s="17"/>
      <c r="E17" s="16"/>
      <c r="F17" s="17"/>
      <c r="G17" s="16"/>
      <c r="H17" s="17"/>
    </row>
    <row r="18" spans="2:8" s="3" customFormat="1" ht="14.25">
      <c r="B18" s="5" t="s">
        <v>9</v>
      </c>
      <c r="C18" s="29">
        <v>0</v>
      </c>
      <c r="D18" s="17">
        <f aca="true" t="shared" si="0" ref="D18:D27">ROUND(C18*100000/$L$11,2)</f>
        <v>0</v>
      </c>
      <c r="E18" s="16">
        <f>G18-C18</f>
        <v>0</v>
      </c>
      <c r="F18" s="17">
        <f aca="true" t="shared" si="1" ref="F18:F27">ROUND(E18*100000/$M$11,2)</f>
        <v>0</v>
      </c>
      <c r="G18" s="16">
        <v>0</v>
      </c>
      <c r="H18" s="17">
        <f aca="true" t="shared" si="2" ref="H18:H27">IF(G18=0,0,((ROUND((G18*100000)/$N$11,2))))</f>
        <v>0</v>
      </c>
    </row>
    <row r="19" spans="2:8" s="3" customFormat="1" ht="14.25">
      <c r="B19" s="5" t="s">
        <v>10</v>
      </c>
      <c r="C19" s="29">
        <v>1</v>
      </c>
      <c r="D19" s="17">
        <f t="shared" si="0"/>
        <v>0.03</v>
      </c>
      <c r="E19" s="16">
        <v>2</v>
      </c>
      <c r="F19" s="17">
        <f t="shared" si="1"/>
        <v>0.03</v>
      </c>
      <c r="G19" s="16">
        <v>3</v>
      </c>
      <c r="H19" s="17">
        <f t="shared" si="2"/>
        <v>0.03</v>
      </c>
    </row>
    <row r="20" spans="2:8" s="3" customFormat="1" ht="14.25">
      <c r="B20" s="5" t="s">
        <v>11</v>
      </c>
      <c r="C20" s="29">
        <v>0</v>
      </c>
      <c r="D20" s="17">
        <f t="shared" si="0"/>
        <v>0</v>
      </c>
      <c r="E20" s="16">
        <v>2</v>
      </c>
      <c r="F20" s="17">
        <f t="shared" si="1"/>
        <v>0.03</v>
      </c>
      <c r="G20" s="16">
        <v>2</v>
      </c>
      <c r="H20" s="17">
        <f t="shared" si="2"/>
        <v>0.02</v>
      </c>
    </row>
    <row r="21" spans="2:8" s="3" customFormat="1" ht="14.25">
      <c r="B21" s="5" t="s">
        <v>12</v>
      </c>
      <c r="C21" s="29">
        <v>0</v>
      </c>
      <c r="D21" s="17">
        <f t="shared" si="0"/>
        <v>0</v>
      </c>
      <c r="E21" s="16">
        <v>0</v>
      </c>
      <c r="F21" s="17">
        <f t="shared" si="1"/>
        <v>0</v>
      </c>
      <c r="G21" s="16">
        <v>0</v>
      </c>
      <c r="H21" s="17">
        <f t="shared" si="2"/>
        <v>0</v>
      </c>
    </row>
    <row r="22" spans="2:8" s="3" customFormat="1" ht="14.25">
      <c r="B22" s="5" t="s">
        <v>13</v>
      </c>
      <c r="C22" s="29">
        <v>0</v>
      </c>
      <c r="D22" s="17">
        <f t="shared" si="0"/>
        <v>0</v>
      </c>
      <c r="E22" s="16">
        <v>1</v>
      </c>
      <c r="F22" s="17">
        <f t="shared" si="1"/>
        <v>0.01</v>
      </c>
      <c r="G22" s="16">
        <v>1</v>
      </c>
      <c r="H22" s="17">
        <f t="shared" si="2"/>
        <v>0.01</v>
      </c>
    </row>
    <row r="23" spans="2:8" s="3" customFormat="1" ht="14.25">
      <c r="B23" s="5" t="s">
        <v>14</v>
      </c>
      <c r="C23" s="29">
        <v>0</v>
      </c>
      <c r="D23" s="17">
        <f t="shared" si="0"/>
        <v>0</v>
      </c>
      <c r="E23" s="16">
        <v>74</v>
      </c>
      <c r="F23" s="17">
        <f t="shared" si="1"/>
        <v>1.04</v>
      </c>
      <c r="G23" s="16">
        <v>74</v>
      </c>
      <c r="H23" s="17">
        <f t="shared" si="2"/>
        <v>0.72</v>
      </c>
    </row>
    <row r="24" spans="2:8" s="3" customFormat="1" ht="14.25">
      <c r="B24" s="5" t="s">
        <v>15</v>
      </c>
      <c r="C24" s="29">
        <v>2</v>
      </c>
      <c r="D24" s="17">
        <f t="shared" si="0"/>
        <v>0.06</v>
      </c>
      <c r="E24" s="16">
        <v>4</v>
      </c>
      <c r="F24" s="17">
        <f t="shared" si="1"/>
        <v>0.06</v>
      </c>
      <c r="G24" s="16">
        <v>6</v>
      </c>
      <c r="H24" s="17">
        <f t="shared" si="2"/>
        <v>0.06</v>
      </c>
    </row>
    <row r="25" spans="2:8" s="3" customFormat="1" ht="14.25">
      <c r="B25" s="5" t="s">
        <v>16</v>
      </c>
      <c r="C25" s="29">
        <v>171</v>
      </c>
      <c r="D25" s="17">
        <f t="shared" si="0"/>
        <v>5.45</v>
      </c>
      <c r="E25" s="16">
        <v>673</v>
      </c>
      <c r="F25" s="17">
        <f t="shared" si="1"/>
        <v>9.48</v>
      </c>
      <c r="G25" s="16">
        <v>844</v>
      </c>
      <c r="H25" s="17">
        <f t="shared" si="2"/>
        <v>8.24</v>
      </c>
    </row>
    <row r="26" spans="2:8" s="3" customFormat="1" ht="14.25">
      <c r="B26" s="5" t="s">
        <v>17</v>
      </c>
      <c r="C26" s="29">
        <v>11</v>
      </c>
      <c r="D26" s="17">
        <f t="shared" si="0"/>
        <v>0.35</v>
      </c>
      <c r="E26" s="16">
        <v>29</v>
      </c>
      <c r="F26" s="17">
        <f t="shared" si="1"/>
        <v>0.41</v>
      </c>
      <c r="G26" s="16">
        <v>40</v>
      </c>
      <c r="H26" s="17">
        <f t="shared" si="2"/>
        <v>0.39</v>
      </c>
    </row>
    <row r="27" spans="2:8" s="3" customFormat="1" ht="14.25">
      <c r="B27" s="5" t="s">
        <v>18</v>
      </c>
      <c r="C27" s="29">
        <v>0</v>
      </c>
      <c r="D27" s="17">
        <f t="shared" si="0"/>
        <v>0</v>
      </c>
      <c r="E27" s="16">
        <f>G27-C27</f>
        <v>0</v>
      </c>
      <c r="F27" s="17">
        <f t="shared" si="1"/>
        <v>0</v>
      </c>
      <c r="G27" s="16">
        <v>0</v>
      </c>
      <c r="H27" s="17">
        <f t="shared" si="2"/>
        <v>0</v>
      </c>
    </row>
    <row r="28" spans="3:8" s="3" customFormat="1" ht="14.25">
      <c r="C28" s="29"/>
      <c r="D28" s="17"/>
      <c r="E28" s="16"/>
      <c r="F28" s="17"/>
      <c r="G28" s="16"/>
      <c r="H28" s="17"/>
    </row>
    <row r="29" spans="2:8" s="3" customFormat="1" ht="14.25">
      <c r="B29" s="5" t="s">
        <v>19</v>
      </c>
      <c r="C29" s="29"/>
      <c r="D29" s="17"/>
      <c r="E29" s="16"/>
      <c r="F29" s="17"/>
      <c r="G29" s="16"/>
      <c r="H29" s="17"/>
    </row>
    <row r="30" spans="3:8" s="3" customFormat="1" ht="14.25">
      <c r="C30" s="29"/>
      <c r="D30" s="17"/>
      <c r="E30" s="16"/>
      <c r="F30" s="17"/>
      <c r="G30" s="16"/>
      <c r="H30" s="17"/>
    </row>
    <row r="31" spans="2:8" s="3" customFormat="1" ht="14.25">
      <c r="B31" s="5" t="s">
        <v>20</v>
      </c>
      <c r="C31" s="29">
        <v>0</v>
      </c>
      <c r="D31" s="17">
        <f aca="true" t="shared" si="3" ref="D31:D43">ROUND(C31*100000/$L$11,2)</f>
        <v>0</v>
      </c>
      <c r="E31" s="16">
        <f>G31-C31</f>
        <v>0</v>
      </c>
      <c r="F31" s="17">
        <f aca="true" t="shared" si="4" ref="F31:F43">ROUND(E31*100000/$M$11,2)</f>
        <v>0</v>
      </c>
      <c r="G31" s="16">
        <v>0</v>
      </c>
      <c r="H31" s="17">
        <f aca="true" t="shared" si="5" ref="H31:H43">IF(G31=0,0,((ROUND((G31*100000)/$N$11,2))))</f>
        <v>0</v>
      </c>
    </row>
    <row r="32" spans="2:8" s="3" customFormat="1" ht="14.25">
      <c r="B32" s="5" t="s">
        <v>21</v>
      </c>
      <c r="C32" s="29">
        <v>7275</v>
      </c>
      <c r="D32" s="17">
        <f t="shared" si="3"/>
        <v>231.77</v>
      </c>
      <c r="E32" s="16">
        <v>73650</v>
      </c>
      <c r="F32" s="17">
        <f t="shared" si="4"/>
        <v>1037.68</v>
      </c>
      <c r="G32" s="16">
        <v>80925</v>
      </c>
      <c r="H32" s="17">
        <f t="shared" si="5"/>
        <v>790.55</v>
      </c>
    </row>
    <row r="33" spans="2:8" s="3" customFormat="1" ht="14.25">
      <c r="B33" s="5" t="s">
        <v>22</v>
      </c>
      <c r="C33" s="29">
        <v>798</v>
      </c>
      <c r="D33" s="17">
        <f t="shared" si="3"/>
        <v>25.42</v>
      </c>
      <c r="E33" s="16">
        <v>24847</v>
      </c>
      <c r="F33" s="17">
        <f t="shared" si="4"/>
        <v>350.08</v>
      </c>
      <c r="G33" s="16">
        <v>25645</v>
      </c>
      <c r="H33" s="17">
        <f t="shared" si="5"/>
        <v>250.52</v>
      </c>
    </row>
    <row r="34" spans="2:8" s="3" customFormat="1" ht="14.25">
      <c r="B34" s="5" t="s">
        <v>23</v>
      </c>
      <c r="C34" s="29">
        <v>59</v>
      </c>
      <c r="D34" s="17">
        <f t="shared" si="3"/>
        <v>1.88</v>
      </c>
      <c r="E34" s="16">
        <v>2130</v>
      </c>
      <c r="F34" s="17">
        <f t="shared" si="4"/>
        <v>30.01</v>
      </c>
      <c r="G34" s="16">
        <v>2189</v>
      </c>
      <c r="H34" s="17">
        <f t="shared" si="5"/>
        <v>21.38</v>
      </c>
    </row>
    <row r="35" spans="2:8" s="3" customFormat="1" ht="14.25">
      <c r="B35" s="5" t="s">
        <v>24</v>
      </c>
      <c r="C35" s="29">
        <v>62</v>
      </c>
      <c r="D35" s="17">
        <f t="shared" si="3"/>
        <v>1.98</v>
      </c>
      <c r="E35" s="16">
        <v>2176</v>
      </c>
      <c r="F35" s="17">
        <f t="shared" si="4"/>
        <v>30.66</v>
      </c>
      <c r="G35" s="16">
        <v>2238</v>
      </c>
      <c r="H35" s="17">
        <f t="shared" si="5"/>
        <v>21.86</v>
      </c>
    </row>
    <row r="36" spans="2:8" s="3" customFormat="1" ht="14.25">
      <c r="B36" s="5" t="s">
        <v>25</v>
      </c>
      <c r="C36" s="29">
        <v>1014</v>
      </c>
      <c r="D36" s="17">
        <f t="shared" si="3"/>
        <v>32.3</v>
      </c>
      <c r="E36" s="16">
        <v>3726</v>
      </c>
      <c r="F36" s="17">
        <f t="shared" si="4"/>
        <v>52.5</v>
      </c>
      <c r="G36" s="16">
        <v>4740</v>
      </c>
      <c r="H36" s="17">
        <f t="shared" si="5"/>
        <v>46.3</v>
      </c>
    </row>
    <row r="37" spans="2:8" s="3" customFormat="1" ht="14.25">
      <c r="B37" s="5" t="s">
        <v>26</v>
      </c>
      <c r="C37" s="29">
        <v>3861</v>
      </c>
      <c r="D37" s="17">
        <f t="shared" si="3"/>
        <v>123</v>
      </c>
      <c r="E37" s="16">
        <v>15456</v>
      </c>
      <c r="F37" s="17">
        <f t="shared" si="4"/>
        <v>217.76</v>
      </c>
      <c r="G37" s="16">
        <v>19317</v>
      </c>
      <c r="H37" s="17">
        <f t="shared" si="5"/>
        <v>188.71</v>
      </c>
    </row>
    <row r="38" spans="2:8" s="3" customFormat="1" ht="14.25">
      <c r="B38" s="5" t="s">
        <v>27</v>
      </c>
      <c r="C38" s="29">
        <v>101902</v>
      </c>
      <c r="D38" s="17">
        <f t="shared" si="3"/>
        <v>3246.39</v>
      </c>
      <c r="E38" s="16">
        <v>370787</v>
      </c>
      <c r="F38" s="17">
        <f t="shared" si="4"/>
        <v>5224.12</v>
      </c>
      <c r="G38" s="16">
        <v>472689</v>
      </c>
      <c r="H38" s="17">
        <f t="shared" si="5"/>
        <v>4617.67</v>
      </c>
    </row>
    <row r="39" spans="2:8" s="3" customFormat="1" ht="14.25">
      <c r="B39" s="5" t="s">
        <v>28</v>
      </c>
      <c r="C39" s="29">
        <v>143</v>
      </c>
      <c r="D39" s="17">
        <f t="shared" si="3"/>
        <v>4.56</v>
      </c>
      <c r="E39" s="16">
        <v>2335</v>
      </c>
      <c r="F39" s="17">
        <f t="shared" si="4"/>
        <v>32.9</v>
      </c>
      <c r="G39" s="16">
        <v>2478</v>
      </c>
      <c r="H39" s="17">
        <f t="shared" si="5"/>
        <v>24.21</v>
      </c>
    </row>
    <row r="40" spans="2:8" s="3" customFormat="1" ht="14.25">
      <c r="B40" s="5" t="s">
        <v>29</v>
      </c>
      <c r="C40" s="29">
        <v>339</v>
      </c>
      <c r="D40" s="17">
        <f t="shared" si="3"/>
        <v>10.8</v>
      </c>
      <c r="E40" s="16">
        <v>7320</v>
      </c>
      <c r="F40" s="17">
        <f t="shared" si="4"/>
        <v>103.13</v>
      </c>
      <c r="G40" s="16">
        <v>7659</v>
      </c>
      <c r="H40" s="17">
        <f t="shared" si="5"/>
        <v>74.82</v>
      </c>
    </row>
    <row r="41" spans="2:8" s="3" customFormat="1" ht="14.25">
      <c r="B41" s="5" t="s">
        <v>30</v>
      </c>
      <c r="C41" s="29">
        <v>1</v>
      </c>
      <c r="D41" s="17">
        <f t="shared" si="3"/>
        <v>0.03</v>
      </c>
      <c r="E41" s="16">
        <v>68</v>
      </c>
      <c r="F41" s="17">
        <f t="shared" si="4"/>
        <v>0.96</v>
      </c>
      <c r="G41" s="16">
        <v>69</v>
      </c>
      <c r="H41" s="17">
        <f t="shared" si="5"/>
        <v>0.67</v>
      </c>
    </row>
    <row r="42" spans="2:8" s="3" customFormat="1" ht="14.25">
      <c r="B42" s="5" t="s">
        <v>31</v>
      </c>
      <c r="C42" s="29">
        <v>1894</v>
      </c>
      <c r="D42" s="17">
        <f t="shared" si="3"/>
        <v>60.34</v>
      </c>
      <c r="E42" s="16">
        <v>22784</v>
      </c>
      <c r="F42" s="17">
        <f t="shared" si="4"/>
        <v>321.01</v>
      </c>
      <c r="G42" s="16">
        <v>24678</v>
      </c>
      <c r="H42" s="17">
        <f t="shared" si="5"/>
        <v>241.08</v>
      </c>
    </row>
    <row r="43" spans="2:8" s="3" customFormat="1" ht="14.25">
      <c r="B43" s="5" t="s">
        <v>32</v>
      </c>
      <c r="C43" s="29">
        <v>413</v>
      </c>
      <c r="D43" s="17">
        <f t="shared" si="3"/>
        <v>13.16</v>
      </c>
      <c r="E43" s="16">
        <v>4503</v>
      </c>
      <c r="F43" s="17">
        <f t="shared" si="4"/>
        <v>63.44</v>
      </c>
      <c r="G43" s="16">
        <v>4916</v>
      </c>
      <c r="H43" s="17">
        <f t="shared" si="5"/>
        <v>48.02</v>
      </c>
    </row>
    <row r="44" spans="3:8" s="3" customFormat="1" ht="14.25">
      <c r="C44" s="29"/>
      <c r="D44" s="17"/>
      <c r="E44" s="16"/>
      <c r="F44" s="17"/>
      <c r="G44" s="16"/>
      <c r="H44" s="17"/>
    </row>
    <row r="45" spans="2:8" s="3" customFormat="1" ht="14.25">
      <c r="B45" s="5" t="s">
        <v>33</v>
      </c>
      <c r="C45" s="29"/>
      <c r="D45" s="17"/>
      <c r="E45" s="16"/>
      <c r="F45" s="17"/>
      <c r="G45" s="16"/>
      <c r="H45" s="17"/>
    </row>
    <row r="46" spans="3:8" s="3" customFormat="1" ht="14.25">
      <c r="C46" s="29"/>
      <c r="D46" s="17"/>
      <c r="E46" s="16"/>
      <c r="F46" s="17"/>
      <c r="G46" s="16"/>
      <c r="H46" s="17"/>
    </row>
    <row r="47" spans="2:8" s="3" customFormat="1" ht="14.25">
      <c r="B47" s="5" t="s">
        <v>34</v>
      </c>
      <c r="C47" s="29">
        <v>651</v>
      </c>
      <c r="D47" s="17">
        <f>ROUND(C47*100000/$L$11,2)</f>
        <v>20.74</v>
      </c>
      <c r="E47" s="16">
        <v>64864</v>
      </c>
      <c r="F47" s="17">
        <f>ROUND(E47*100000/$M$11,2)</f>
        <v>913.89</v>
      </c>
      <c r="G47" s="16">
        <v>65515</v>
      </c>
      <c r="H47" s="17">
        <f>IF(G47=0,0,((ROUND((G47*100000)/$N$11,2))))</f>
        <v>640.01</v>
      </c>
    </row>
    <row r="48" spans="2:8" s="3" customFormat="1" ht="14.25">
      <c r="B48" s="5" t="s">
        <v>35</v>
      </c>
      <c r="C48" s="29">
        <v>542003</v>
      </c>
      <c r="D48" s="17">
        <f>ROUND(C48*100000/$L$11,2)</f>
        <v>17267.13</v>
      </c>
      <c r="E48" s="16">
        <v>2008924</v>
      </c>
      <c r="F48" s="17">
        <f>ROUND(E48*100000/$M$11,2)</f>
        <v>28304.3</v>
      </c>
      <c r="G48" s="16">
        <v>2550927</v>
      </c>
      <c r="H48" s="17">
        <f>IF(G48=0,0,((ROUND((G48*100000)/$N$11,2))))</f>
        <v>24919.86</v>
      </c>
    </row>
    <row r="49" spans="2:8" s="3" customFormat="1" ht="14.25">
      <c r="B49" s="5" t="s">
        <v>36</v>
      </c>
      <c r="C49" s="29">
        <v>2043</v>
      </c>
      <c r="D49" s="17">
        <f>ROUND(C49*100000/$L$11,2)</f>
        <v>65.09</v>
      </c>
      <c r="E49" s="16">
        <v>12467</v>
      </c>
      <c r="F49" s="17">
        <f>ROUND(E49*100000/$M$11,2)</f>
        <v>175.65</v>
      </c>
      <c r="G49" s="16">
        <v>14510</v>
      </c>
      <c r="H49" s="17">
        <f>IF(G49=0,0,((ROUND((G49*100000)/$N$11,2))))</f>
        <v>141.75</v>
      </c>
    </row>
    <row r="50" spans="2:8" s="3" customFormat="1" ht="14.25">
      <c r="B50" s="5" t="s">
        <v>37</v>
      </c>
      <c r="C50" s="29">
        <v>20315</v>
      </c>
      <c r="D50" s="17">
        <f>ROUND(C50*100000/$L$11,2)</f>
        <v>647.2</v>
      </c>
      <c r="E50" s="16">
        <v>74037</v>
      </c>
      <c r="F50" s="17">
        <f>ROUND(E50*100000/$M$11,2)</f>
        <v>1043.13</v>
      </c>
      <c r="G50" s="16">
        <v>94352</v>
      </c>
      <c r="H50" s="17">
        <f>IF(G50=0,0,((ROUND((G50*100000)/$N$11,2))))</f>
        <v>921.72</v>
      </c>
    </row>
    <row r="51" spans="2:8" s="3" customFormat="1" ht="14.25">
      <c r="B51" s="5" t="s">
        <v>38</v>
      </c>
      <c r="C51" s="29">
        <v>42</v>
      </c>
      <c r="D51" s="17">
        <f>ROUND(C51*100000/$L$11,2)</f>
        <v>1.34</v>
      </c>
      <c r="E51" s="16">
        <v>514</v>
      </c>
      <c r="F51" s="17">
        <f>ROUND(E51*100000/$M$11,2)</f>
        <v>7.24</v>
      </c>
      <c r="G51" s="16">
        <v>556</v>
      </c>
      <c r="H51" s="17">
        <f>IF(G51=0,0,((ROUND((G51*100000)/$N$11,2))))</f>
        <v>5.43</v>
      </c>
    </row>
    <row r="52" spans="3:8" s="3" customFormat="1" ht="14.25">
      <c r="C52" s="29"/>
      <c r="D52" s="17"/>
      <c r="E52" s="16"/>
      <c r="F52" s="17"/>
      <c r="G52" s="16"/>
      <c r="H52" s="17"/>
    </row>
    <row r="53" spans="2:8" s="3" customFormat="1" ht="14.25">
      <c r="B53" s="5" t="s">
        <v>39</v>
      </c>
      <c r="C53" s="29"/>
      <c r="D53" s="17"/>
      <c r="E53" s="16"/>
      <c r="F53" s="17"/>
      <c r="G53" s="16"/>
      <c r="H53" s="17"/>
    </row>
    <row r="54" spans="3:8" s="3" customFormat="1" ht="14.25">
      <c r="C54" s="29"/>
      <c r="D54" s="17"/>
      <c r="E54" s="16"/>
      <c r="F54" s="17"/>
      <c r="G54" s="16"/>
      <c r="H54" s="17"/>
    </row>
    <row r="55" spans="1:9" s="3" customFormat="1" ht="14.25">
      <c r="A55" s="14"/>
      <c r="B55" s="13" t="s">
        <v>40</v>
      </c>
      <c r="C55" s="46">
        <v>4061</v>
      </c>
      <c r="D55" s="47">
        <f aca="true" t="shared" si="6" ref="D55:D63">ROUND(C55*100000/$L$11,2)</f>
        <v>129.38</v>
      </c>
      <c r="E55" s="48">
        <v>8498</v>
      </c>
      <c r="F55" s="47">
        <f aca="true" t="shared" si="7" ref="F55:F63">ROUND(E55*100000/$M$11,2)</f>
        <v>119.73</v>
      </c>
      <c r="G55" s="48">
        <v>12599</v>
      </c>
      <c r="H55" s="47">
        <f aca="true" t="shared" si="8" ref="H55:H63">IF(G55=0,0,((ROUND((G55*100000)/$N$11,2))))</f>
        <v>123.08</v>
      </c>
      <c r="I55" s="14"/>
    </row>
    <row r="56" spans="2:8" s="3" customFormat="1" ht="14.25">
      <c r="B56" s="5" t="s">
        <v>41</v>
      </c>
      <c r="C56" s="29">
        <v>2</v>
      </c>
      <c r="D56" s="17">
        <f t="shared" si="6"/>
        <v>0.06</v>
      </c>
      <c r="E56" s="16">
        <v>32</v>
      </c>
      <c r="F56" s="17">
        <f t="shared" si="7"/>
        <v>0.45</v>
      </c>
      <c r="G56" s="16">
        <v>34</v>
      </c>
      <c r="H56" s="17">
        <f t="shared" si="8"/>
        <v>0.33</v>
      </c>
    </row>
    <row r="57" spans="2:8" s="3" customFormat="1" ht="14.25">
      <c r="B57" s="5" t="s">
        <v>42</v>
      </c>
      <c r="C57" s="29">
        <v>14</v>
      </c>
      <c r="D57" s="17">
        <f t="shared" si="6"/>
        <v>0.45</v>
      </c>
      <c r="E57" s="16">
        <v>121</v>
      </c>
      <c r="F57" s="17">
        <f t="shared" si="7"/>
        <v>1.7</v>
      </c>
      <c r="G57" s="16">
        <v>135</v>
      </c>
      <c r="H57" s="17">
        <f t="shared" si="8"/>
        <v>1.32</v>
      </c>
    </row>
    <row r="58" spans="2:8" s="3" customFormat="1" ht="14.25">
      <c r="B58" s="5" t="s">
        <v>43</v>
      </c>
      <c r="C58" s="29">
        <v>2</v>
      </c>
      <c r="D58" s="17">
        <f t="shared" si="6"/>
        <v>0.06</v>
      </c>
      <c r="E58" s="16">
        <v>43</v>
      </c>
      <c r="F58" s="17">
        <f t="shared" si="7"/>
        <v>0.61</v>
      </c>
      <c r="G58" s="16">
        <v>45</v>
      </c>
      <c r="H58" s="17">
        <f t="shared" si="8"/>
        <v>0.44</v>
      </c>
    </row>
    <row r="59" spans="2:8" s="3" customFormat="1" ht="14.25">
      <c r="B59" s="5" t="s">
        <v>44</v>
      </c>
      <c r="C59" s="29">
        <v>0</v>
      </c>
      <c r="D59" s="17">
        <f t="shared" si="6"/>
        <v>0</v>
      </c>
      <c r="E59" s="16">
        <v>6</v>
      </c>
      <c r="F59" s="17">
        <f t="shared" si="7"/>
        <v>0.08</v>
      </c>
      <c r="G59" s="16">
        <v>6</v>
      </c>
      <c r="H59" s="17">
        <f t="shared" si="8"/>
        <v>0.06</v>
      </c>
    </row>
    <row r="60" spans="2:8" s="3" customFormat="1" ht="14.25">
      <c r="B60" s="5" t="s">
        <v>45</v>
      </c>
      <c r="C60" s="29">
        <v>4</v>
      </c>
      <c r="D60" s="17">
        <f t="shared" si="6"/>
        <v>0.13</v>
      </c>
      <c r="E60" s="16">
        <v>19</v>
      </c>
      <c r="F60" s="17">
        <f t="shared" si="7"/>
        <v>0.27</v>
      </c>
      <c r="G60" s="16">
        <v>23</v>
      </c>
      <c r="H60" s="17">
        <f t="shared" si="8"/>
        <v>0.22</v>
      </c>
    </row>
    <row r="61" spans="2:8" s="3" customFormat="1" ht="14.25">
      <c r="B61" s="5" t="s">
        <v>46</v>
      </c>
      <c r="C61" s="29">
        <v>1</v>
      </c>
      <c r="D61" s="17">
        <f t="shared" si="6"/>
        <v>0.03</v>
      </c>
      <c r="E61" s="16">
        <v>1</v>
      </c>
      <c r="F61" s="17">
        <f t="shared" si="7"/>
        <v>0.01</v>
      </c>
      <c r="G61" s="16">
        <v>2</v>
      </c>
      <c r="H61" s="17">
        <f t="shared" si="8"/>
        <v>0.02</v>
      </c>
    </row>
    <row r="62" spans="2:8" s="3" customFormat="1" ht="14.25">
      <c r="B62" s="5" t="s">
        <v>47</v>
      </c>
      <c r="C62" s="29">
        <v>1698</v>
      </c>
      <c r="D62" s="17">
        <f t="shared" si="6"/>
        <v>54.09</v>
      </c>
      <c r="E62" s="16">
        <v>3676</v>
      </c>
      <c r="F62" s="17">
        <f t="shared" si="7"/>
        <v>51.79</v>
      </c>
      <c r="G62" s="16">
        <v>5374</v>
      </c>
      <c r="H62" s="17">
        <f t="shared" si="8"/>
        <v>52.5</v>
      </c>
    </row>
    <row r="63" spans="2:8" s="3" customFormat="1" ht="14.25">
      <c r="B63" s="5" t="s">
        <v>48</v>
      </c>
      <c r="C63" s="29">
        <v>124</v>
      </c>
      <c r="D63" s="17">
        <f t="shared" si="6"/>
        <v>3.95</v>
      </c>
      <c r="E63" s="16">
        <v>626</v>
      </c>
      <c r="F63" s="17">
        <f t="shared" si="7"/>
        <v>8.82</v>
      </c>
      <c r="G63" s="16">
        <v>750</v>
      </c>
      <c r="H63" s="17">
        <f t="shared" si="8"/>
        <v>7.33</v>
      </c>
    </row>
    <row r="64" spans="2:9" s="3" customFormat="1" ht="14.25">
      <c r="B64" s="11"/>
      <c r="C64" s="30"/>
      <c r="D64" s="19"/>
      <c r="E64" s="18"/>
      <c r="F64" s="19"/>
      <c r="G64" s="18"/>
      <c r="H64" s="19"/>
      <c r="I64" s="10"/>
    </row>
    <row r="65" spans="1:8" s="3" customFormat="1" ht="14.25">
      <c r="A65" s="5"/>
      <c r="C65" s="31"/>
      <c r="D65" s="21"/>
      <c r="E65" s="20"/>
      <c r="F65" s="21"/>
      <c r="G65" s="20"/>
      <c r="H65" s="21"/>
    </row>
    <row r="66" spans="2:8" s="3" customFormat="1" ht="14.25">
      <c r="B66" s="5" t="s">
        <v>49</v>
      </c>
      <c r="C66" s="29"/>
      <c r="D66" s="17"/>
      <c r="E66" s="16"/>
      <c r="F66" s="17"/>
      <c r="G66" s="16"/>
      <c r="H66" s="17"/>
    </row>
    <row r="67" spans="3:8" s="3" customFormat="1" ht="14.25">
      <c r="C67" s="29"/>
      <c r="D67" s="17"/>
      <c r="E67" s="16"/>
      <c r="F67" s="17"/>
      <c r="G67" s="16"/>
      <c r="H67" s="17"/>
    </row>
    <row r="68" spans="2:8" s="3" customFormat="1" ht="14.25">
      <c r="B68" s="5" t="s">
        <v>50</v>
      </c>
      <c r="C68" s="29">
        <v>0</v>
      </c>
      <c r="D68" s="17">
        <f>ROUND(C68*100000/$L$11,2)</f>
        <v>0</v>
      </c>
      <c r="E68" s="16">
        <v>240</v>
      </c>
      <c r="F68" s="17">
        <f>ROUND(E68*100000/$M$11,2)</f>
        <v>3.38</v>
      </c>
      <c r="G68" s="16">
        <v>240</v>
      </c>
      <c r="H68" s="17">
        <f aca="true" t="shared" si="9" ref="H68:H77">IF(G68=0,0,((ROUND((G68*100000)/$N$11,2))))</f>
        <v>2.34</v>
      </c>
    </row>
    <row r="69" spans="2:8" s="3" customFormat="1" ht="14.25">
      <c r="B69" s="5" t="s">
        <v>51</v>
      </c>
      <c r="C69" s="29">
        <v>0</v>
      </c>
      <c r="D69" s="17">
        <f>ROUND(C69*100000/$L$11,2)</f>
        <v>0</v>
      </c>
      <c r="E69" s="16">
        <v>319</v>
      </c>
      <c r="F69" s="17">
        <f>ROUND(E69*100000/$M$11,2)</f>
        <v>4.49</v>
      </c>
      <c r="G69" s="16">
        <v>319</v>
      </c>
      <c r="H69" s="17">
        <f t="shared" si="9"/>
        <v>3.12</v>
      </c>
    </row>
    <row r="70" spans="2:8" s="3" customFormat="1" ht="14.25">
      <c r="B70" s="5" t="s">
        <v>52</v>
      </c>
      <c r="C70" s="29">
        <v>0</v>
      </c>
      <c r="D70" s="17">
        <f>ROUND(C70*100000/$L$11,2)</f>
        <v>0</v>
      </c>
      <c r="E70" s="16">
        <v>8</v>
      </c>
      <c r="F70" s="17">
        <f>ROUND(E70*100000/$M$11,2)</f>
        <v>0.11</v>
      </c>
      <c r="G70" s="16">
        <v>8</v>
      </c>
      <c r="H70" s="17">
        <f t="shared" si="9"/>
        <v>0.08</v>
      </c>
    </row>
    <row r="71" spans="3:8" s="3" customFormat="1" ht="14.25">
      <c r="C71" s="29"/>
      <c r="D71" s="17"/>
      <c r="E71" s="16"/>
      <c r="F71" s="17"/>
      <c r="G71" s="16"/>
      <c r="H71" s="17">
        <f t="shared" si="9"/>
        <v>0</v>
      </c>
    </row>
    <row r="72" spans="2:8" s="3" customFormat="1" ht="14.25">
      <c r="B72" s="5" t="s">
        <v>53</v>
      </c>
      <c r="C72" s="29"/>
      <c r="D72" s="17"/>
      <c r="E72" s="16"/>
      <c r="F72" s="17"/>
      <c r="G72" s="16"/>
      <c r="H72" s="17">
        <f t="shared" si="9"/>
        <v>0</v>
      </c>
    </row>
    <row r="73" spans="3:8" s="3" customFormat="1" ht="14.25">
      <c r="C73" s="29"/>
      <c r="D73" s="17"/>
      <c r="E73" s="16"/>
      <c r="F73" s="17"/>
      <c r="G73" s="16"/>
      <c r="H73" s="17">
        <f t="shared" si="9"/>
        <v>0</v>
      </c>
    </row>
    <row r="74" spans="2:8" s="3" customFormat="1" ht="14.25">
      <c r="B74" s="5" t="s">
        <v>54</v>
      </c>
      <c r="C74" s="29">
        <v>6</v>
      </c>
      <c r="D74" s="17">
        <f>ROUND(C74*100000/$L$11,2)</f>
        <v>0.19</v>
      </c>
      <c r="E74" s="16">
        <v>157</v>
      </c>
      <c r="F74" s="17">
        <f>ROUND(E74*100000/$M$11,2)</f>
        <v>2.21</v>
      </c>
      <c r="G74" s="16">
        <v>163</v>
      </c>
      <c r="H74" s="17">
        <f t="shared" si="9"/>
        <v>1.59</v>
      </c>
    </row>
    <row r="75" spans="2:8" s="3" customFormat="1" ht="14.25">
      <c r="B75" s="5" t="s">
        <v>55</v>
      </c>
      <c r="C75" s="29">
        <v>4</v>
      </c>
      <c r="D75" s="17">
        <f>ROUND(C75*100000/$L$11,2)</f>
        <v>0.13</v>
      </c>
      <c r="E75" s="16">
        <v>14</v>
      </c>
      <c r="F75" s="17">
        <f>ROUND(E75*100000/$M$11,2)</f>
        <v>0.2</v>
      </c>
      <c r="G75" s="16">
        <v>18</v>
      </c>
      <c r="H75" s="17">
        <f t="shared" si="9"/>
        <v>0.18</v>
      </c>
    </row>
    <row r="76" spans="2:8" s="3" customFormat="1" ht="14.25">
      <c r="B76" s="5" t="s">
        <v>56</v>
      </c>
      <c r="C76" s="29">
        <v>0</v>
      </c>
      <c r="D76" s="17">
        <f>ROUND(C76*100000/$L$11,2)</f>
        <v>0</v>
      </c>
      <c r="E76" s="16">
        <f>G76-C76</f>
        <v>0</v>
      </c>
      <c r="F76" s="17">
        <f>ROUND(E76*100000/$M$11,2)</f>
        <v>0</v>
      </c>
      <c r="G76" s="16">
        <v>0</v>
      </c>
      <c r="H76" s="17">
        <f t="shared" si="9"/>
        <v>0</v>
      </c>
    </row>
    <row r="77" spans="2:8" s="3" customFormat="1" ht="14.25">
      <c r="B77" s="5" t="s">
        <v>57</v>
      </c>
      <c r="C77" s="29">
        <v>0</v>
      </c>
      <c r="D77" s="17">
        <f>ROUND(C77*100000/$L$11,2)</f>
        <v>0</v>
      </c>
      <c r="E77" s="16">
        <v>5</v>
      </c>
      <c r="F77" s="17">
        <f>ROUND(E77*100000/$M$11,2)</f>
        <v>0.07</v>
      </c>
      <c r="G77" s="16">
        <v>5</v>
      </c>
      <c r="H77" s="17">
        <f t="shared" si="9"/>
        <v>0.05</v>
      </c>
    </row>
    <row r="78" spans="3:8" s="3" customFormat="1" ht="14.25">
      <c r="C78" s="29"/>
      <c r="D78" s="17"/>
      <c r="E78" s="16"/>
      <c r="F78" s="17"/>
      <c r="G78" s="16"/>
      <c r="H78" s="17"/>
    </row>
    <row r="79" spans="2:8" s="3" customFormat="1" ht="14.25">
      <c r="B79" s="5" t="s">
        <v>58</v>
      </c>
      <c r="C79" s="29"/>
      <c r="D79" s="17"/>
      <c r="E79" s="16"/>
      <c r="F79" s="17"/>
      <c r="G79" s="16"/>
      <c r="H79" s="17"/>
    </row>
    <row r="80" spans="3:8" s="3" customFormat="1" ht="14.25">
      <c r="C80" s="29"/>
      <c r="D80" s="17"/>
      <c r="E80" s="16"/>
      <c r="F80" s="17"/>
      <c r="G80" s="16"/>
      <c r="H80" s="17"/>
    </row>
    <row r="81" spans="2:8" s="3" customFormat="1" ht="14.25">
      <c r="B81" s="5" t="s">
        <v>59</v>
      </c>
      <c r="C81" s="29">
        <v>6654</v>
      </c>
      <c r="D81" s="17">
        <f>ROUND(C81*100000/$L$11,2)</f>
        <v>211.98</v>
      </c>
      <c r="E81" s="16">
        <v>17616</v>
      </c>
      <c r="F81" s="17">
        <f>ROUND(E81*100000/$M$11,2)</f>
        <v>248.2</v>
      </c>
      <c r="G81" s="16">
        <v>24270</v>
      </c>
      <c r="H81" s="17">
        <f>IF(G81=0,0,((ROUND((G81*100000)/$N$11,2))))</f>
        <v>237.09</v>
      </c>
    </row>
    <row r="82" spans="2:8" s="3" customFormat="1" ht="14.25">
      <c r="B82" s="5" t="s">
        <v>60</v>
      </c>
      <c r="C82" s="29">
        <v>410</v>
      </c>
      <c r="D82" s="17">
        <f>ROUND(C82*100000/$L$11,2)</f>
        <v>13.06</v>
      </c>
      <c r="E82" s="16">
        <v>370</v>
      </c>
      <c r="F82" s="17">
        <f>ROUND(E82*100000/$M$11,2)</f>
        <v>5.21</v>
      </c>
      <c r="G82" s="16">
        <v>780</v>
      </c>
      <c r="H82" s="17">
        <f>IF(G82=0,0,((ROUND((G82*100000)/$N$11,2))))</f>
        <v>7.62</v>
      </c>
    </row>
    <row r="83" spans="2:8" s="3" customFormat="1" ht="14.25">
      <c r="B83" s="5" t="s">
        <v>61</v>
      </c>
      <c r="C83" s="29">
        <v>26</v>
      </c>
      <c r="D83" s="17">
        <f>ROUND(C83*100000/$L$11,2)</f>
        <v>0.83</v>
      </c>
      <c r="E83" s="16">
        <v>199</v>
      </c>
      <c r="F83" s="17">
        <f>ROUND(E83*100000/$M$11,2)</f>
        <v>2.8</v>
      </c>
      <c r="G83" s="16">
        <v>225</v>
      </c>
      <c r="H83" s="17">
        <f>IF(G83=0,0,((ROUND((G83*100000)/$N$11,2))))</f>
        <v>2.2</v>
      </c>
    </row>
    <row r="84" spans="3:8" s="3" customFormat="1" ht="14.25">
      <c r="C84" s="29"/>
      <c r="D84" s="17"/>
      <c r="E84" s="16"/>
      <c r="F84" s="17"/>
      <c r="G84" s="16"/>
      <c r="H84" s="17"/>
    </row>
    <row r="85" spans="2:8" s="3" customFormat="1" ht="14.25">
      <c r="B85" s="5" t="s">
        <v>62</v>
      </c>
      <c r="C85" s="29"/>
      <c r="D85" s="17"/>
      <c r="E85" s="16"/>
      <c r="F85" s="17"/>
      <c r="G85" s="16"/>
      <c r="H85" s="17"/>
    </row>
    <row r="86" spans="3:8" s="3" customFormat="1" ht="14.25">
      <c r="C86" s="29"/>
      <c r="D86" s="17"/>
      <c r="E86" s="16"/>
      <c r="F86" s="17"/>
      <c r="G86" s="16"/>
      <c r="H86" s="17"/>
    </row>
    <row r="87" spans="2:8" s="3" customFormat="1" ht="14.25">
      <c r="B87" s="5" t="s">
        <v>63</v>
      </c>
      <c r="C87" s="29">
        <v>1575</v>
      </c>
      <c r="D87" s="17">
        <f aca="true" t="shared" si="10" ref="D87:D105">ROUND(C87*100000/$L$11,2)</f>
        <v>50.18</v>
      </c>
      <c r="E87" s="16">
        <v>62596</v>
      </c>
      <c r="F87" s="17">
        <f aca="true" t="shared" si="11" ref="F87:F105">ROUND(E87*100000/$M$11,2)</f>
        <v>881.93</v>
      </c>
      <c r="G87" s="16">
        <v>64171</v>
      </c>
      <c r="H87" s="17">
        <f aca="true" t="shared" si="12" ref="H87:H105">IF(G87=0,0,((ROUND((G87*100000)/$N$11,2))))</f>
        <v>626.88</v>
      </c>
    </row>
    <row r="88" spans="2:8" s="3" customFormat="1" ht="14.25">
      <c r="B88" s="5" t="s">
        <v>64</v>
      </c>
      <c r="C88" s="29">
        <v>187</v>
      </c>
      <c r="D88" s="17">
        <f t="shared" si="10"/>
        <v>5.96</v>
      </c>
      <c r="E88" s="16">
        <v>674</v>
      </c>
      <c r="F88" s="17">
        <f t="shared" si="11"/>
        <v>9.5</v>
      </c>
      <c r="G88" s="16">
        <v>861</v>
      </c>
      <c r="H88" s="17">
        <f t="shared" si="12"/>
        <v>8.41</v>
      </c>
    </row>
    <row r="89" spans="2:8" s="3" customFormat="1" ht="14.25">
      <c r="B89" s="5" t="s">
        <v>65</v>
      </c>
      <c r="C89" s="29">
        <v>79</v>
      </c>
      <c r="D89" s="17">
        <f t="shared" si="10"/>
        <v>2.52</v>
      </c>
      <c r="E89" s="16">
        <v>94</v>
      </c>
      <c r="F89" s="17">
        <f t="shared" si="11"/>
        <v>1.32</v>
      </c>
      <c r="G89" s="16">
        <v>173</v>
      </c>
      <c r="H89" s="17">
        <f t="shared" si="12"/>
        <v>1.69</v>
      </c>
    </row>
    <row r="90" spans="2:8" s="3" customFormat="1" ht="14.25">
      <c r="B90" s="5" t="s">
        <v>66</v>
      </c>
      <c r="C90" s="29">
        <v>52</v>
      </c>
      <c r="D90" s="17">
        <f t="shared" si="10"/>
        <v>1.66</v>
      </c>
      <c r="E90" s="16">
        <v>154</v>
      </c>
      <c r="F90" s="17">
        <f t="shared" si="11"/>
        <v>2.17</v>
      </c>
      <c r="G90" s="16">
        <v>206</v>
      </c>
      <c r="H90" s="17">
        <f t="shared" si="12"/>
        <v>2.01</v>
      </c>
    </row>
    <row r="91" spans="2:8" s="3" customFormat="1" ht="14.25">
      <c r="B91" s="5" t="s">
        <v>67</v>
      </c>
      <c r="C91" s="29">
        <v>2</v>
      </c>
      <c r="D91" s="17">
        <f t="shared" si="10"/>
        <v>0.06</v>
      </c>
      <c r="E91" s="16">
        <v>5</v>
      </c>
      <c r="F91" s="17">
        <f t="shared" si="11"/>
        <v>0.07</v>
      </c>
      <c r="G91" s="16">
        <v>7</v>
      </c>
      <c r="H91" s="17">
        <f t="shared" si="12"/>
        <v>0.07</v>
      </c>
    </row>
    <row r="92" spans="2:8" s="3" customFormat="1" ht="14.25">
      <c r="B92" s="5" t="s">
        <v>68</v>
      </c>
      <c r="C92" s="29">
        <v>10</v>
      </c>
      <c r="D92" s="17">
        <f t="shared" si="10"/>
        <v>0.32</v>
      </c>
      <c r="E92" s="16">
        <v>51</v>
      </c>
      <c r="F92" s="17">
        <f t="shared" si="11"/>
        <v>0.72</v>
      </c>
      <c r="G92" s="16">
        <v>61</v>
      </c>
      <c r="H92" s="17">
        <f t="shared" si="12"/>
        <v>0.6</v>
      </c>
    </row>
    <row r="93" spans="2:8" s="3" customFormat="1" ht="14.25">
      <c r="B93" s="5" t="s">
        <v>69</v>
      </c>
      <c r="C93" s="29">
        <v>130</v>
      </c>
      <c r="D93" s="17">
        <f t="shared" si="10"/>
        <v>4.14</v>
      </c>
      <c r="E93" s="16">
        <v>1884</v>
      </c>
      <c r="F93" s="17">
        <f t="shared" si="11"/>
        <v>26.54</v>
      </c>
      <c r="G93" s="16">
        <v>2014</v>
      </c>
      <c r="H93" s="17">
        <f t="shared" si="12"/>
        <v>19.67</v>
      </c>
    </row>
    <row r="94" spans="2:8" s="3" customFormat="1" ht="14.25">
      <c r="B94" s="5" t="s">
        <v>70</v>
      </c>
      <c r="C94" s="29">
        <v>20</v>
      </c>
      <c r="D94" s="17">
        <f t="shared" si="10"/>
        <v>0.64</v>
      </c>
      <c r="E94" s="16">
        <v>108</v>
      </c>
      <c r="F94" s="17">
        <f t="shared" si="11"/>
        <v>1.52</v>
      </c>
      <c r="G94" s="16">
        <v>128</v>
      </c>
      <c r="H94" s="17">
        <f t="shared" si="12"/>
        <v>1.25</v>
      </c>
    </row>
    <row r="95" spans="2:8" s="3" customFormat="1" ht="14.25">
      <c r="B95" s="5" t="s">
        <v>71</v>
      </c>
      <c r="C95" s="29">
        <v>11</v>
      </c>
      <c r="D95" s="17">
        <f t="shared" si="10"/>
        <v>0.35</v>
      </c>
      <c r="E95" s="16">
        <v>59</v>
      </c>
      <c r="F95" s="17">
        <f t="shared" si="11"/>
        <v>0.83</v>
      </c>
      <c r="G95" s="16">
        <v>70</v>
      </c>
      <c r="H95" s="17">
        <f t="shared" si="12"/>
        <v>0.68</v>
      </c>
    </row>
    <row r="96" spans="2:8" s="3" customFormat="1" ht="14.25">
      <c r="B96" s="5" t="s">
        <v>72</v>
      </c>
      <c r="C96" s="29">
        <v>0</v>
      </c>
      <c r="D96" s="17">
        <f t="shared" si="10"/>
        <v>0</v>
      </c>
      <c r="E96" s="16">
        <v>3</v>
      </c>
      <c r="F96" s="17">
        <f t="shared" si="11"/>
        <v>0.04</v>
      </c>
      <c r="G96" s="16">
        <v>3</v>
      </c>
      <c r="H96" s="17">
        <f t="shared" si="12"/>
        <v>0.03</v>
      </c>
    </row>
    <row r="97" spans="2:8" s="3" customFormat="1" ht="14.25">
      <c r="B97" s="5" t="s">
        <v>73</v>
      </c>
      <c r="C97" s="29">
        <v>2</v>
      </c>
      <c r="D97" s="17">
        <f t="shared" si="10"/>
        <v>0.06</v>
      </c>
      <c r="E97" s="16">
        <f>G97-C97</f>
        <v>9</v>
      </c>
      <c r="F97" s="17">
        <f t="shared" si="11"/>
        <v>0.13</v>
      </c>
      <c r="G97" s="16">
        <v>11</v>
      </c>
      <c r="H97" s="17">
        <f t="shared" si="12"/>
        <v>0.11</v>
      </c>
    </row>
    <row r="98" spans="2:8" s="3" customFormat="1" ht="14.25">
      <c r="B98" s="5" t="s">
        <v>74</v>
      </c>
      <c r="C98" s="29">
        <v>1</v>
      </c>
      <c r="D98" s="17">
        <f t="shared" si="10"/>
        <v>0.03</v>
      </c>
      <c r="E98" s="16">
        <v>5</v>
      </c>
      <c r="F98" s="17">
        <f t="shared" si="11"/>
        <v>0.07</v>
      </c>
      <c r="G98" s="16">
        <v>6</v>
      </c>
      <c r="H98" s="17">
        <f t="shared" si="12"/>
        <v>0.06</v>
      </c>
    </row>
    <row r="99" spans="2:8" s="3" customFormat="1" ht="14.25">
      <c r="B99" s="5" t="s">
        <v>75</v>
      </c>
      <c r="C99" s="29">
        <v>49</v>
      </c>
      <c r="D99" s="17">
        <f t="shared" si="10"/>
        <v>1.56</v>
      </c>
      <c r="E99" s="16">
        <v>89</v>
      </c>
      <c r="F99" s="17">
        <f t="shared" si="11"/>
        <v>1.25</v>
      </c>
      <c r="G99" s="16">
        <v>138</v>
      </c>
      <c r="H99" s="17">
        <f t="shared" si="12"/>
        <v>1.35</v>
      </c>
    </row>
    <row r="100" spans="2:8" s="3" customFormat="1" ht="14.25">
      <c r="B100" s="5" t="s">
        <v>76</v>
      </c>
      <c r="C100" s="29">
        <v>71416</v>
      </c>
      <c r="D100" s="17">
        <f t="shared" si="10"/>
        <v>2275.17</v>
      </c>
      <c r="E100" s="16">
        <v>195685</v>
      </c>
      <c r="F100" s="17">
        <f t="shared" si="11"/>
        <v>2757.06</v>
      </c>
      <c r="G100" s="16">
        <v>267101</v>
      </c>
      <c r="H100" s="17">
        <f t="shared" si="12"/>
        <v>2609.29</v>
      </c>
    </row>
    <row r="101" spans="1:9" s="3" customFormat="1" ht="14.25">
      <c r="A101" s="14"/>
      <c r="B101" s="13" t="s">
        <v>77</v>
      </c>
      <c r="C101" s="46">
        <v>1</v>
      </c>
      <c r="D101" s="47">
        <f t="shared" si="10"/>
        <v>0.03</v>
      </c>
      <c r="E101" s="48">
        <v>0</v>
      </c>
      <c r="F101" s="47">
        <f t="shared" si="11"/>
        <v>0</v>
      </c>
      <c r="G101" s="48">
        <v>1</v>
      </c>
      <c r="H101" s="47">
        <f t="shared" si="12"/>
        <v>0.01</v>
      </c>
      <c r="I101" s="14"/>
    </row>
    <row r="102" spans="2:8" s="3" customFormat="1" ht="14.25">
      <c r="B102" s="5" t="s">
        <v>78</v>
      </c>
      <c r="C102" s="29">
        <v>0</v>
      </c>
      <c r="D102" s="17">
        <f t="shared" si="10"/>
        <v>0</v>
      </c>
      <c r="E102" s="16">
        <v>1</v>
      </c>
      <c r="F102" s="17">
        <f t="shared" si="11"/>
        <v>0.01</v>
      </c>
      <c r="G102" s="16">
        <v>1</v>
      </c>
      <c r="H102" s="17">
        <f t="shared" si="12"/>
        <v>0.01</v>
      </c>
    </row>
    <row r="103" spans="2:8" s="3" customFormat="1" ht="14.25">
      <c r="B103" s="5" t="s">
        <v>79</v>
      </c>
      <c r="C103" s="29">
        <v>0</v>
      </c>
      <c r="D103" s="17">
        <f t="shared" si="10"/>
        <v>0</v>
      </c>
      <c r="E103" s="16">
        <v>1</v>
      </c>
      <c r="F103" s="17">
        <f t="shared" si="11"/>
        <v>0.01</v>
      </c>
      <c r="G103" s="16">
        <v>1</v>
      </c>
      <c r="H103" s="17">
        <f t="shared" si="12"/>
        <v>0.01</v>
      </c>
    </row>
    <row r="104" spans="2:8" s="3" customFormat="1" ht="14.25">
      <c r="B104" s="5" t="s">
        <v>80</v>
      </c>
      <c r="C104" s="29">
        <v>1</v>
      </c>
      <c r="D104" s="17">
        <f t="shared" si="10"/>
        <v>0.03</v>
      </c>
      <c r="E104" s="16">
        <f>G104-C104</f>
        <v>0</v>
      </c>
      <c r="F104" s="17">
        <f t="shared" si="11"/>
        <v>0</v>
      </c>
      <c r="G104" s="16">
        <v>1</v>
      </c>
      <c r="H104" s="17">
        <f t="shared" si="12"/>
        <v>0.01</v>
      </c>
    </row>
    <row r="105" spans="2:8" s="3" customFormat="1" ht="14.25">
      <c r="B105" s="5" t="s">
        <v>81</v>
      </c>
      <c r="C105" s="29">
        <v>0</v>
      </c>
      <c r="D105" s="17">
        <f t="shared" si="10"/>
        <v>0</v>
      </c>
      <c r="E105" s="16">
        <v>0</v>
      </c>
      <c r="F105" s="17">
        <f t="shared" si="11"/>
        <v>0</v>
      </c>
      <c r="G105" s="16">
        <v>0</v>
      </c>
      <c r="H105" s="17">
        <f t="shared" si="12"/>
        <v>0</v>
      </c>
    </row>
    <row r="106" spans="3:8" s="3" customFormat="1" ht="14.25">
      <c r="C106" s="29"/>
      <c r="D106" s="17"/>
      <c r="E106" s="16"/>
      <c r="F106" s="17"/>
      <c r="G106" s="16"/>
      <c r="H106" s="17"/>
    </row>
    <row r="107" spans="2:8" s="3" customFormat="1" ht="14.25">
      <c r="B107" s="5" t="s">
        <v>82</v>
      </c>
      <c r="C107" s="29"/>
      <c r="D107" s="17"/>
      <c r="E107" s="16"/>
      <c r="F107" s="17"/>
      <c r="G107" s="16"/>
      <c r="H107" s="17"/>
    </row>
    <row r="108" spans="3:8" s="3" customFormat="1" ht="14.25">
      <c r="C108" s="29"/>
      <c r="D108" s="17"/>
      <c r="E108" s="16"/>
      <c r="F108" s="17"/>
      <c r="G108" s="16"/>
      <c r="H108" s="17"/>
    </row>
    <row r="109" spans="2:8" s="3" customFormat="1" ht="14.25">
      <c r="B109" s="5" t="s">
        <v>83</v>
      </c>
      <c r="C109" s="29">
        <v>3323</v>
      </c>
      <c r="D109" s="17">
        <f aca="true" t="shared" si="13" ref="D109:D118">ROUND(C109*100000/$L$11,2)</f>
        <v>105.86</v>
      </c>
      <c r="E109" s="16">
        <v>1925</v>
      </c>
      <c r="F109" s="17">
        <f aca="true" t="shared" si="14" ref="F109:F118">ROUND(E109*100000/$M$11,2)</f>
        <v>27.12</v>
      </c>
      <c r="G109" s="16">
        <v>5248</v>
      </c>
      <c r="H109" s="17">
        <f aca="true" t="shared" si="15" ref="H109:H127">IF(G109=0,0,((ROUND((G109*100000)/$N$11,2))))</f>
        <v>51.27</v>
      </c>
    </row>
    <row r="110" spans="2:8" s="3" customFormat="1" ht="14.25">
      <c r="B110" s="5" t="s">
        <v>84</v>
      </c>
      <c r="C110" s="29">
        <v>0</v>
      </c>
      <c r="D110" s="17">
        <f t="shared" si="13"/>
        <v>0</v>
      </c>
      <c r="E110" s="16">
        <v>7</v>
      </c>
      <c r="F110" s="17">
        <f t="shared" si="14"/>
        <v>0.1</v>
      </c>
      <c r="G110" s="16">
        <v>7</v>
      </c>
      <c r="H110" s="17">
        <f t="shared" si="15"/>
        <v>0.07</v>
      </c>
    </row>
    <row r="111" spans="2:8" s="3" customFormat="1" ht="14.25">
      <c r="B111" s="5" t="s">
        <v>85</v>
      </c>
      <c r="C111" s="29">
        <v>9739</v>
      </c>
      <c r="D111" s="17">
        <f t="shared" si="13"/>
        <v>310.27</v>
      </c>
      <c r="E111" s="16">
        <v>25103</v>
      </c>
      <c r="F111" s="17">
        <f t="shared" si="14"/>
        <v>353.68</v>
      </c>
      <c r="G111" s="16">
        <v>34842</v>
      </c>
      <c r="H111" s="17">
        <f t="shared" si="15"/>
        <v>340.37</v>
      </c>
    </row>
    <row r="112" spans="2:8" s="3" customFormat="1" ht="14.25">
      <c r="B112" s="5" t="s">
        <v>86</v>
      </c>
      <c r="C112" s="29">
        <v>122</v>
      </c>
      <c r="D112" s="17">
        <f t="shared" si="13"/>
        <v>3.89</v>
      </c>
      <c r="E112" s="16">
        <v>132</v>
      </c>
      <c r="F112" s="17">
        <f t="shared" si="14"/>
        <v>1.86</v>
      </c>
      <c r="G112" s="16">
        <v>254</v>
      </c>
      <c r="H112" s="17">
        <f t="shared" si="15"/>
        <v>2.48</v>
      </c>
    </row>
    <row r="113" spans="2:8" s="3" customFormat="1" ht="14.25">
      <c r="B113" s="5" t="s">
        <v>87</v>
      </c>
      <c r="C113" s="29">
        <v>1</v>
      </c>
      <c r="D113" s="17">
        <f t="shared" si="13"/>
        <v>0.03</v>
      </c>
      <c r="E113" s="16">
        <v>2</v>
      </c>
      <c r="F113" s="17">
        <f t="shared" si="14"/>
        <v>0.03</v>
      </c>
      <c r="G113" s="16">
        <v>3</v>
      </c>
      <c r="H113" s="17">
        <f t="shared" si="15"/>
        <v>0.03</v>
      </c>
    </row>
    <row r="114" spans="2:8" s="3" customFormat="1" ht="14.25">
      <c r="B114" s="5" t="s">
        <v>88</v>
      </c>
      <c r="C114" s="29">
        <v>1923</v>
      </c>
      <c r="D114" s="17">
        <f t="shared" si="13"/>
        <v>61.26</v>
      </c>
      <c r="E114" s="16">
        <v>6800</v>
      </c>
      <c r="F114" s="17">
        <f t="shared" si="14"/>
        <v>95.81</v>
      </c>
      <c r="G114" s="16">
        <v>8723</v>
      </c>
      <c r="H114" s="17">
        <f t="shared" si="15"/>
        <v>85.21</v>
      </c>
    </row>
    <row r="115" spans="2:8" s="3" customFormat="1" ht="14.25">
      <c r="B115" s="5" t="s">
        <v>89</v>
      </c>
      <c r="C115" s="29">
        <v>198</v>
      </c>
      <c r="D115" s="17">
        <f t="shared" si="13"/>
        <v>6.31</v>
      </c>
      <c r="E115" s="16">
        <v>689</v>
      </c>
      <c r="F115" s="17">
        <f t="shared" si="14"/>
        <v>9.71</v>
      </c>
      <c r="G115" s="16">
        <v>887</v>
      </c>
      <c r="H115" s="17">
        <f t="shared" si="15"/>
        <v>8.67</v>
      </c>
    </row>
    <row r="116" spans="2:8" s="3" customFormat="1" ht="14.25">
      <c r="B116" s="5" t="s">
        <v>90</v>
      </c>
      <c r="C116" s="29">
        <v>174</v>
      </c>
      <c r="D116" s="17">
        <f t="shared" si="13"/>
        <v>5.54</v>
      </c>
      <c r="E116" s="16">
        <v>209</v>
      </c>
      <c r="F116" s="17">
        <f t="shared" si="14"/>
        <v>2.94</v>
      </c>
      <c r="G116" s="16">
        <v>383</v>
      </c>
      <c r="H116" s="17">
        <f t="shared" si="15"/>
        <v>3.74</v>
      </c>
    </row>
    <row r="117" spans="2:8" s="3" customFormat="1" ht="14.25">
      <c r="B117" s="5" t="s">
        <v>91</v>
      </c>
      <c r="C117" s="29">
        <v>17188</v>
      </c>
      <c r="D117" s="17">
        <f t="shared" si="13"/>
        <v>547.58</v>
      </c>
      <c r="E117" s="16">
        <v>42736</v>
      </c>
      <c r="F117" s="17">
        <f t="shared" si="14"/>
        <v>602.12</v>
      </c>
      <c r="G117" s="16">
        <v>59924</v>
      </c>
      <c r="H117" s="17">
        <f t="shared" si="15"/>
        <v>585.39</v>
      </c>
    </row>
    <row r="118" spans="2:8" s="3" customFormat="1" ht="14.25">
      <c r="B118" s="5" t="s">
        <v>92</v>
      </c>
      <c r="C118" s="29">
        <v>222</v>
      </c>
      <c r="D118" s="17">
        <f t="shared" si="13"/>
        <v>7.07</v>
      </c>
      <c r="E118" s="16">
        <v>1146</v>
      </c>
      <c r="F118" s="17">
        <f t="shared" si="14"/>
        <v>16.15</v>
      </c>
      <c r="G118" s="16">
        <v>1368</v>
      </c>
      <c r="H118" s="17">
        <f t="shared" si="15"/>
        <v>13.36</v>
      </c>
    </row>
    <row r="119" spans="2:8" s="3" customFormat="1" ht="14.25">
      <c r="B119" s="5" t="s">
        <v>93</v>
      </c>
      <c r="C119" s="29">
        <v>641</v>
      </c>
      <c r="D119" s="17">
        <f>ROUND(C119*100000/$L$13,2)</f>
        <v>36.87</v>
      </c>
      <c r="E119" s="16">
        <v>1280</v>
      </c>
      <c r="F119" s="17">
        <f>ROUND(E119*100000/$M$13,2)</f>
        <v>32.55</v>
      </c>
      <c r="G119" s="16">
        <v>1921</v>
      </c>
      <c r="H119" s="17">
        <f t="shared" si="15"/>
        <v>18.77</v>
      </c>
    </row>
    <row r="120" spans="2:8" s="3" customFormat="1" ht="14.25">
      <c r="B120" s="5" t="s">
        <v>94</v>
      </c>
      <c r="C120" s="29">
        <v>52</v>
      </c>
      <c r="D120" s="17">
        <f>ROUND(C120*100000/$L$13,2)</f>
        <v>2.99</v>
      </c>
      <c r="E120" s="16">
        <v>225</v>
      </c>
      <c r="F120" s="17">
        <f>ROUND(E120*100000/$M$13,2)</f>
        <v>5.72</v>
      </c>
      <c r="G120" s="16">
        <v>277</v>
      </c>
      <c r="H120" s="17">
        <f t="shared" si="15"/>
        <v>2.71</v>
      </c>
    </row>
    <row r="121" spans="2:8" s="3" customFormat="1" ht="14.25">
      <c r="B121" s="5" t="s">
        <v>95</v>
      </c>
      <c r="C121" s="29">
        <v>3836</v>
      </c>
      <c r="D121" s="17">
        <f aca="true" t="shared" si="16" ref="D121:D136">ROUND(C121*100000/$L$11,2)</f>
        <v>122.21</v>
      </c>
      <c r="E121" s="16">
        <v>4111</v>
      </c>
      <c r="F121" s="17">
        <f aca="true" t="shared" si="17" ref="F121:F136">ROUND(E121*100000/$M$11,2)</f>
        <v>57.92</v>
      </c>
      <c r="G121" s="16">
        <v>7947</v>
      </c>
      <c r="H121" s="17">
        <f t="shared" si="15"/>
        <v>77.63</v>
      </c>
    </row>
    <row r="122" spans="2:8" s="3" customFormat="1" ht="14.25">
      <c r="B122" s="5" t="s">
        <v>96</v>
      </c>
      <c r="C122" s="29">
        <v>509</v>
      </c>
      <c r="D122" s="17">
        <f t="shared" si="16"/>
        <v>16.22</v>
      </c>
      <c r="E122" s="16">
        <v>532</v>
      </c>
      <c r="F122" s="17">
        <f t="shared" si="17"/>
        <v>7.5</v>
      </c>
      <c r="G122" s="16">
        <v>1041</v>
      </c>
      <c r="H122" s="17">
        <f t="shared" si="15"/>
        <v>10.17</v>
      </c>
    </row>
    <row r="123" spans="2:8" s="3" customFormat="1" ht="14.25">
      <c r="B123" s="5" t="s">
        <v>97</v>
      </c>
      <c r="C123" s="29">
        <v>1358</v>
      </c>
      <c r="D123" s="17">
        <f t="shared" si="16"/>
        <v>43.26</v>
      </c>
      <c r="E123" s="16">
        <v>1508</v>
      </c>
      <c r="F123" s="17">
        <f t="shared" si="17"/>
        <v>21.25</v>
      </c>
      <c r="G123" s="16">
        <v>2866</v>
      </c>
      <c r="H123" s="17">
        <f t="shared" si="15"/>
        <v>28</v>
      </c>
    </row>
    <row r="124" spans="2:8" s="3" customFormat="1" ht="14.25">
      <c r="B124" s="5" t="s">
        <v>98</v>
      </c>
      <c r="C124" s="29">
        <v>7</v>
      </c>
      <c r="D124" s="17">
        <f t="shared" si="16"/>
        <v>0.22</v>
      </c>
      <c r="E124" s="16">
        <v>99</v>
      </c>
      <c r="F124" s="17">
        <f t="shared" si="17"/>
        <v>1.39</v>
      </c>
      <c r="G124" s="16">
        <v>106</v>
      </c>
      <c r="H124" s="17">
        <f t="shared" si="15"/>
        <v>1.04</v>
      </c>
    </row>
    <row r="125" spans="2:8" s="3" customFormat="1" ht="14.25">
      <c r="B125" s="5" t="s">
        <v>99</v>
      </c>
      <c r="C125" s="29">
        <v>13044</v>
      </c>
      <c r="D125" s="17">
        <f t="shared" si="16"/>
        <v>415.56</v>
      </c>
      <c r="E125" s="16">
        <v>18062</v>
      </c>
      <c r="F125" s="17">
        <f t="shared" si="17"/>
        <v>254.48</v>
      </c>
      <c r="G125" s="16">
        <v>31106</v>
      </c>
      <c r="H125" s="17">
        <f t="shared" si="15"/>
        <v>303.87</v>
      </c>
    </row>
    <row r="126" spans="2:8" s="3" customFormat="1" ht="14.25">
      <c r="B126" s="5" t="s">
        <v>100</v>
      </c>
      <c r="C126" s="29">
        <v>23132</v>
      </c>
      <c r="D126" s="17">
        <f t="shared" si="16"/>
        <v>736.94</v>
      </c>
      <c r="E126" s="16">
        <v>61261</v>
      </c>
      <c r="F126" s="17">
        <f t="shared" si="17"/>
        <v>863.12</v>
      </c>
      <c r="G126" s="16">
        <v>84393</v>
      </c>
      <c r="H126" s="17">
        <f t="shared" si="15"/>
        <v>824.43</v>
      </c>
    </row>
    <row r="127" spans="2:8" s="3" customFormat="1" ht="14.25">
      <c r="B127" s="5" t="s">
        <v>101</v>
      </c>
      <c r="C127" s="29">
        <v>47</v>
      </c>
      <c r="D127" s="17">
        <f t="shared" si="16"/>
        <v>1.5</v>
      </c>
      <c r="E127" s="16">
        <v>4488</v>
      </c>
      <c r="F127" s="17">
        <f t="shared" si="17"/>
        <v>63.23</v>
      </c>
      <c r="G127" s="16">
        <v>4535</v>
      </c>
      <c r="H127" s="17">
        <f t="shared" si="15"/>
        <v>44.3</v>
      </c>
    </row>
    <row r="128" spans="2:8" s="3" customFormat="1" ht="14.25">
      <c r="B128" s="5" t="s">
        <v>102</v>
      </c>
      <c r="C128" s="29">
        <v>185</v>
      </c>
      <c r="D128" s="17">
        <f t="shared" si="16"/>
        <v>5.89</v>
      </c>
      <c r="E128" s="16">
        <v>1517</v>
      </c>
      <c r="F128" s="17">
        <f t="shared" si="17"/>
        <v>21.37</v>
      </c>
      <c r="G128" s="16">
        <v>1702</v>
      </c>
      <c r="H128" s="17">
        <f>IF(G128=0,0,((ROUND((G128*100000)/$N$13,2))))</f>
        <v>30.01</v>
      </c>
    </row>
    <row r="129" spans="2:8" s="3" customFormat="1" ht="14.25">
      <c r="B129" s="5" t="s">
        <v>103</v>
      </c>
      <c r="C129" s="29">
        <v>511</v>
      </c>
      <c r="D129" s="17">
        <f t="shared" si="16"/>
        <v>16.28</v>
      </c>
      <c r="E129" s="16">
        <v>1088</v>
      </c>
      <c r="F129" s="17">
        <f t="shared" si="17"/>
        <v>15.33</v>
      </c>
      <c r="G129" s="16">
        <v>1599</v>
      </c>
      <c r="H129" s="17">
        <f>IF(G129=0,0,((ROUND((G129*100000)/$N$13,2))))</f>
        <v>28.2</v>
      </c>
    </row>
    <row r="130" spans="2:8" s="3" customFormat="1" ht="14.25">
      <c r="B130" s="5" t="s">
        <v>104</v>
      </c>
      <c r="C130" s="29">
        <v>9</v>
      </c>
      <c r="D130" s="17">
        <f t="shared" si="16"/>
        <v>0.29</v>
      </c>
      <c r="E130" s="16">
        <v>72</v>
      </c>
      <c r="F130" s="17">
        <f t="shared" si="17"/>
        <v>1.01</v>
      </c>
      <c r="G130" s="16">
        <v>81</v>
      </c>
      <c r="H130" s="17">
        <f aca="true" t="shared" si="18" ref="H130:H140">IF(G130=0,0,((ROUND((G130*100000)/$N$11,2))))</f>
        <v>0.79</v>
      </c>
    </row>
    <row r="131" spans="2:8" s="3" customFormat="1" ht="14.25">
      <c r="B131" s="5" t="s">
        <v>105</v>
      </c>
      <c r="C131" s="29">
        <v>4</v>
      </c>
      <c r="D131" s="17">
        <f t="shared" si="16"/>
        <v>0.13</v>
      </c>
      <c r="E131" s="16">
        <v>12</v>
      </c>
      <c r="F131" s="17">
        <f t="shared" si="17"/>
        <v>0.17</v>
      </c>
      <c r="G131" s="16">
        <v>16</v>
      </c>
      <c r="H131" s="17">
        <f t="shared" si="18"/>
        <v>0.16</v>
      </c>
    </row>
    <row r="132" spans="2:8" s="3" customFormat="1" ht="14.25">
      <c r="B132" s="5" t="s">
        <v>106</v>
      </c>
      <c r="C132" s="29">
        <v>59</v>
      </c>
      <c r="D132" s="17">
        <f t="shared" si="16"/>
        <v>1.88</v>
      </c>
      <c r="E132" s="16">
        <v>209</v>
      </c>
      <c r="F132" s="17">
        <f t="shared" si="17"/>
        <v>2.94</v>
      </c>
      <c r="G132" s="16">
        <v>268</v>
      </c>
      <c r="H132" s="17">
        <f t="shared" si="18"/>
        <v>2.62</v>
      </c>
    </row>
    <row r="133" spans="2:8" s="3" customFormat="1" ht="14.25">
      <c r="B133" s="5" t="s">
        <v>107</v>
      </c>
      <c r="C133" s="29">
        <v>8</v>
      </c>
      <c r="D133" s="17">
        <f t="shared" si="16"/>
        <v>0.25</v>
      </c>
      <c r="E133" s="16">
        <v>19</v>
      </c>
      <c r="F133" s="17">
        <f t="shared" si="17"/>
        <v>0.27</v>
      </c>
      <c r="G133" s="16">
        <v>27</v>
      </c>
      <c r="H133" s="17">
        <f t="shared" si="18"/>
        <v>0.26</v>
      </c>
    </row>
    <row r="134" spans="2:8" s="3" customFormat="1" ht="14.25">
      <c r="B134" s="5" t="s">
        <v>108</v>
      </c>
      <c r="C134" s="29">
        <v>990</v>
      </c>
      <c r="D134" s="17">
        <f t="shared" si="16"/>
        <v>31.54</v>
      </c>
      <c r="E134" s="16">
        <v>2416</v>
      </c>
      <c r="F134" s="17">
        <f t="shared" si="17"/>
        <v>34.04</v>
      </c>
      <c r="G134" s="16">
        <v>3406</v>
      </c>
      <c r="H134" s="17">
        <f t="shared" si="18"/>
        <v>33.27</v>
      </c>
    </row>
    <row r="135" spans="2:8" s="3" customFormat="1" ht="14.25">
      <c r="B135" s="5" t="s">
        <v>109</v>
      </c>
      <c r="C135" s="29">
        <v>1944</v>
      </c>
      <c r="D135" s="17">
        <f t="shared" si="16"/>
        <v>61.93</v>
      </c>
      <c r="E135" s="16">
        <v>1486</v>
      </c>
      <c r="F135" s="17">
        <f t="shared" si="17"/>
        <v>20.94</v>
      </c>
      <c r="G135" s="16">
        <v>3430</v>
      </c>
      <c r="H135" s="17">
        <f t="shared" si="18"/>
        <v>33.51</v>
      </c>
    </row>
    <row r="136" spans="2:8" s="3" customFormat="1" ht="14.25">
      <c r="B136" s="5" t="s">
        <v>110</v>
      </c>
      <c r="C136" s="29">
        <v>1596</v>
      </c>
      <c r="D136" s="17">
        <f t="shared" si="16"/>
        <v>50.85</v>
      </c>
      <c r="E136" s="16">
        <v>3112</v>
      </c>
      <c r="F136" s="17">
        <f t="shared" si="17"/>
        <v>43.85</v>
      </c>
      <c r="G136" s="16">
        <v>4708</v>
      </c>
      <c r="H136" s="17">
        <f t="shared" si="18"/>
        <v>45.99</v>
      </c>
    </row>
    <row r="137" spans="2:8" s="3" customFormat="1" ht="14.25">
      <c r="B137" s="5" t="s">
        <v>111</v>
      </c>
      <c r="C137" s="29">
        <v>140</v>
      </c>
      <c r="D137" s="17">
        <f>ROUND(C137*100000/$L$13,2)</f>
        <v>8.05</v>
      </c>
      <c r="E137" s="16">
        <v>429</v>
      </c>
      <c r="F137" s="17">
        <f>ROUND(E137*100000/$M$13,2)</f>
        <v>10.91</v>
      </c>
      <c r="G137" s="16">
        <v>569</v>
      </c>
      <c r="H137" s="17">
        <f t="shared" si="18"/>
        <v>5.56</v>
      </c>
    </row>
    <row r="138" spans="2:8" s="3" customFormat="1" ht="14.25">
      <c r="B138" s="5" t="s">
        <v>112</v>
      </c>
      <c r="C138" s="29">
        <v>60</v>
      </c>
      <c r="D138" s="17">
        <f>ROUND(C138*100000/$L$11,2)</f>
        <v>1.91</v>
      </c>
      <c r="E138" s="16">
        <v>123</v>
      </c>
      <c r="F138" s="17">
        <f>ROUND(E138*100000/$M$11,2)</f>
        <v>1.73</v>
      </c>
      <c r="G138" s="16">
        <v>183</v>
      </c>
      <c r="H138" s="17">
        <f t="shared" si="18"/>
        <v>1.79</v>
      </c>
    </row>
    <row r="139" spans="2:8" s="3" customFormat="1" ht="14.25">
      <c r="B139" s="5" t="s">
        <v>113</v>
      </c>
      <c r="C139" s="29">
        <v>39336</v>
      </c>
      <c r="D139" s="17">
        <f>ROUND(C139*100000/$L$11,2)</f>
        <v>1253.17</v>
      </c>
      <c r="E139" s="16">
        <v>127284</v>
      </c>
      <c r="F139" s="17">
        <f>ROUND(E139*100000/$M$11,2)</f>
        <v>1793.34</v>
      </c>
      <c r="G139" s="16">
        <v>166620</v>
      </c>
      <c r="H139" s="17">
        <f t="shared" si="18"/>
        <v>1627.7</v>
      </c>
    </row>
    <row r="140" spans="2:8" s="3" customFormat="1" ht="14.25">
      <c r="B140" s="5" t="s">
        <v>114</v>
      </c>
      <c r="C140" s="29">
        <v>296</v>
      </c>
      <c r="D140" s="17">
        <f>ROUND(C140*100000/$L$11,2)</f>
        <v>9.43</v>
      </c>
      <c r="E140" s="16">
        <v>193</v>
      </c>
      <c r="F140" s="17">
        <f>ROUND(E140*100000/$M$11,2)</f>
        <v>2.72</v>
      </c>
      <c r="G140" s="16">
        <v>489</v>
      </c>
      <c r="H140" s="17">
        <f t="shared" si="18"/>
        <v>4.78</v>
      </c>
    </row>
    <row r="141" spans="2:8" s="3" customFormat="1" ht="12.75">
      <c r="B141" s="13"/>
      <c r="C141" s="32"/>
      <c r="D141" s="41"/>
      <c r="E141" s="15"/>
      <c r="F141" s="41"/>
      <c r="G141" s="15"/>
      <c r="H141" s="41"/>
    </row>
    <row r="142" spans="2:8" s="3" customFormat="1" ht="12.75">
      <c r="B142" s="5" t="s">
        <v>115</v>
      </c>
      <c r="C142" s="33"/>
      <c r="D142" s="42"/>
      <c r="E142" s="34"/>
      <c r="F142" s="42"/>
      <c r="G142" s="34"/>
      <c r="H142" s="42"/>
    </row>
    <row r="143" spans="2:8" s="3" customFormat="1" ht="12.75">
      <c r="B143" s="5" t="s">
        <v>116</v>
      </c>
      <c r="C143" s="33"/>
      <c r="D143" s="42"/>
      <c r="E143" s="34"/>
      <c r="F143" s="42"/>
      <c r="G143" s="34"/>
      <c r="H143" s="42"/>
    </row>
    <row r="144" spans="2:8" s="3" customFormat="1" ht="12.75">
      <c r="B144" s="5" t="s">
        <v>117</v>
      </c>
      <c r="C144" s="33"/>
      <c r="D144" s="42"/>
      <c r="E144" s="34"/>
      <c r="F144" s="42"/>
      <c r="G144" s="34"/>
      <c r="H144" s="42"/>
    </row>
    <row r="145" spans="2:8" s="3" customFormat="1" ht="12.75">
      <c r="B145" s="5" t="s">
        <v>118</v>
      </c>
      <c r="C145" s="33"/>
      <c r="D145" s="42"/>
      <c r="E145" s="34"/>
      <c r="F145" s="42"/>
      <c r="G145" s="34"/>
      <c r="H145" s="42"/>
    </row>
    <row r="146" spans="2:8" s="3" customFormat="1" ht="12.75">
      <c r="B146" s="5" t="s">
        <v>119</v>
      </c>
      <c r="C146" s="33"/>
      <c r="D146" s="42"/>
      <c r="E146" s="34"/>
      <c r="F146" s="42"/>
      <c r="G146" s="34"/>
      <c r="H146" s="42"/>
    </row>
    <row r="147" spans="2:8" s="3" customFormat="1" ht="12.75">
      <c r="B147" s="5" t="s">
        <v>120</v>
      </c>
      <c r="C147" s="35"/>
      <c r="D147" s="43"/>
      <c r="E147" s="36"/>
      <c r="F147" s="43"/>
      <c r="G147" s="36"/>
      <c r="H147" s="43"/>
    </row>
    <row r="148" spans="2:8" s="3" customFormat="1" ht="12.75">
      <c r="B148" s="5" t="s">
        <v>121</v>
      </c>
      <c r="C148" s="35"/>
      <c r="D148" s="43"/>
      <c r="E148" s="36"/>
      <c r="F148" s="43"/>
      <c r="G148" s="36"/>
      <c r="H148" s="43"/>
    </row>
    <row r="149" spans="3:8" s="3" customFormat="1" ht="12.75">
      <c r="C149" s="33"/>
      <c r="D149" s="42"/>
      <c r="E149" s="34"/>
      <c r="F149" s="42"/>
      <c r="G149" s="34"/>
      <c r="H149" s="42"/>
    </row>
    <row r="150" spans="3:8" ht="12">
      <c r="C150" s="37"/>
      <c r="D150" s="44"/>
      <c r="E150" s="38"/>
      <c r="F150" s="44"/>
      <c r="G150" s="38"/>
      <c r="H150" s="44"/>
    </row>
    <row r="151" spans="3:8" ht="12">
      <c r="C151" s="37"/>
      <c r="D151" s="44"/>
      <c r="E151" s="38"/>
      <c r="F151" s="44"/>
      <c r="G151" s="38"/>
      <c r="H151" s="44"/>
    </row>
    <row r="152" spans="3:8" ht="12">
      <c r="C152" s="37"/>
      <c r="D152" s="44"/>
      <c r="E152" s="38"/>
      <c r="F152" s="44"/>
      <c r="G152" s="38"/>
      <c r="H152" s="44"/>
    </row>
    <row r="153" spans="3:8" ht="12">
      <c r="C153" s="37"/>
      <c r="D153" s="44"/>
      <c r="E153" s="38"/>
      <c r="F153" s="44"/>
      <c r="G153" s="38"/>
      <c r="H153" s="44"/>
    </row>
    <row r="154" spans="3:8" ht="12">
      <c r="C154" s="37"/>
      <c r="D154" s="44"/>
      <c r="E154" s="38"/>
      <c r="F154" s="44"/>
      <c r="G154" s="38"/>
      <c r="H154" s="44"/>
    </row>
    <row r="155" spans="3:8" ht="12">
      <c r="C155" s="39"/>
      <c r="D155" s="44"/>
      <c r="E155" s="40"/>
      <c r="F155" s="45"/>
      <c r="G155" s="38"/>
      <c r="H155" s="45"/>
    </row>
    <row r="156" spans="3:8" ht="12">
      <c r="C156" s="39"/>
      <c r="D156" s="44"/>
      <c r="E156" s="40"/>
      <c r="F156" s="45"/>
      <c r="G156" s="38"/>
      <c r="H156" s="45"/>
    </row>
    <row r="157" spans="3:8" ht="12">
      <c r="C157" s="39"/>
      <c r="D157" s="44"/>
      <c r="E157" s="40"/>
      <c r="F157" s="45"/>
      <c r="G157" s="38"/>
      <c r="H157" s="45"/>
    </row>
    <row r="158" spans="3:8" ht="12">
      <c r="C158" s="39"/>
      <c r="D158" s="44"/>
      <c r="E158" s="40"/>
      <c r="F158" s="45"/>
      <c r="G158" s="38"/>
      <c r="H158" s="45"/>
    </row>
    <row r="159" spans="3:8" ht="12">
      <c r="C159" s="39"/>
      <c r="D159" s="44"/>
      <c r="E159" s="40"/>
      <c r="F159" s="45"/>
      <c r="G159" s="38"/>
      <c r="H159" s="45"/>
    </row>
    <row r="160" spans="3:8" ht="12">
      <c r="C160" s="39"/>
      <c r="D160" s="44"/>
      <c r="E160" s="40"/>
      <c r="F160" s="45"/>
      <c r="G160" s="38"/>
      <c r="H160" s="45"/>
    </row>
    <row r="161" spans="3:8" ht="12">
      <c r="C161" s="39"/>
      <c r="D161" s="38"/>
      <c r="E161" s="40"/>
      <c r="F161" s="45"/>
      <c r="G161" s="38"/>
      <c r="H161" s="45"/>
    </row>
    <row r="162" spans="4:7" ht="12">
      <c r="D162" s="2"/>
      <c r="G162" s="1"/>
    </row>
    <row r="163" spans="4:7" ht="12">
      <c r="D163" s="2"/>
      <c r="G163" s="1"/>
    </row>
    <row r="164" spans="4:7" ht="12">
      <c r="D164" s="2"/>
      <c r="G164" s="1"/>
    </row>
    <row r="165" spans="4:7" ht="12">
      <c r="D165" s="2"/>
      <c r="G165" s="1"/>
    </row>
    <row r="166" spans="4:7" ht="12">
      <c r="D166" s="2"/>
      <c r="G166" s="1"/>
    </row>
    <row r="167" spans="4:7" ht="12">
      <c r="D167" s="2"/>
      <c r="G167" s="1"/>
    </row>
    <row r="168" spans="4:7" ht="12">
      <c r="D168" s="2"/>
      <c r="G168" s="1"/>
    </row>
    <row r="169" spans="4:7" ht="12">
      <c r="D169" s="2"/>
      <c r="G169" s="1"/>
    </row>
    <row r="170" spans="4:7" ht="12">
      <c r="D170" s="2"/>
      <c r="G170" s="1"/>
    </row>
    <row r="171" spans="4:7" ht="12">
      <c r="D171" s="2"/>
      <c r="G171" s="1"/>
    </row>
    <row r="172" spans="4:7" ht="12">
      <c r="D172" s="2"/>
      <c r="G172" s="1"/>
    </row>
    <row r="173" spans="4:7" ht="12">
      <c r="D173" s="2"/>
      <c r="G173" s="1"/>
    </row>
    <row r="174" spans="4:7" ht="12">
      <c r="D174" s="2"/>
      <c r="G174" s="1"/>
    </row>
  </sheetData>
  <mergeCells count="5">
    <mergeCell ref="B2:H2"/>
    <mergeCell ref="B4:H4"/>
    <mergeCell ref="E7:F7"/>
    <mergeCell ref="C7:D7"/>
    <mergeCell ref="G7:H7"/>
  </mergeCells>
  <printOptions/>
  <pageMargins left="0.984251968503937" right="0" top="0" bottom="0.5905511811023623" header="0" footer="0"/>
  <pageSetup firstPageNumber="916" useFirstPageNumber="1" horizontalDpi="600" verticalDpi="600" orientation="landscape" scale="75" r:id="rId1"/>
  <headerFooter alignWithMargins="0">
    <oddFooter>&amp;C&amp;"Arial,Negrita"&amp;P</oddFooter>
  </headerFooter>
  <rowBreaks count="2" manualBreakCount="2">
    <brk id="55" max="8" man="1"/>
    <brk id="10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2004-10-14T23:50:49Z</cp:lastPrinted>
  <dcterms:created xsi:type="dcterms:W3CDTF">2004-09-17T17:48:10Z</dcterms:created>
  <dcterms:modified xsi:type="dcterms:W3CDTF">2005-05-25T23:45:27Z</dcterms:modified>
  <cp:category/>
  <cp:version/>
  <cp:contentType/>
  <cp:contentStatus/>
</cp:coreProperties>
</file>