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10" sheetId="1" r:id="rId1"/>
  </sheets>
  <definedNames>
    <definedName name="\a">'cuad. 19.10'!$I$15</definedName>
    <definedName name="A_IMPRESIÓN_IM">'cuad. 19.10'!$A$1:$E$55</definedName>
    <definedName name="_xlnm.Print_Area" localSheetId="0">'cuad. 19.10'!$A$1:$E$55</definedName>
    <definedName name="Imprimir_área_IM" localSheetId="0">'cuad. 19.10'!$A$1:$F$56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<sst xmlns="http://schemas.openxmlformats.org/spreadsheetml/2006/main" count="49" uniqueCount="49">
  <si>
    <t xml:space="preserve"> </t>
  </si>
  <si>
    <t>19. 10  NOTIFICACION DE CASOS NUEVOS DE ENFERMEDADES, LOGROS Y CUMPLIMIENTO POR DELEGACION</t>
  </si>
  <si>
    <t>NOTIFICACION</t>
  </si>
  <si>
    <t xml:space="preserve">      DELEGACION </t>
  </si>
  <si>
    <t>CUMPLIMIENTO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</si>
  <si>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</si>
  <si>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</si>
  <si>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</si>
  <si>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</si>
  <si>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</si>
  <si>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</si>
  <si>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</si>
  <si>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</si>
  <si>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</si>
  <si>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</si>
  <si>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</si>
  <si>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</si>
  <si>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</si>
  <si>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</si>
  <si>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</si>
  <si>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</si>
  <si>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</si>
  <si>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</si>
  <si>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</si>
  <si>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</si>
  <si>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</si>
  <si>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</si>
  <si>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</si>
  <si>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</si>
  <si>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</si>
  <si>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</si>
  <si>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</si>
  <si>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</si>
  <si>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</si>
  <si>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</si>
  <si>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</si>
  <si>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</si>
  <si>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</si>
  <si>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</si>
  <si>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</si>
  <si>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</si>
  <si>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</si>
  <si>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</si>
  <si>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FUENTE: FORMAS SUIVE-2000. INFORME SEMANAL DE CASOS NUEVOS DE ENFERMEDADES.</t>
  </si>
  <si>
    <t xml:space="preserve">          DEPARTAMENTO DE VIGILANCIA EPIDEMIOLOGICA</t>
  </si>
  <si>
    <t xml:space="preserve"> ANUARIO ESTADISTICO 2003</t>
  </si>
  <si>
    <t xml:space="preserve">                                                        META</t>
  </si>
  <si>
    <t xml:space="preserve">                                                 RECIBIDA</t>
  </si>
  <si>
    <t xml:space="preserve">                                                  %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</si>
</sst>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</numFmts>
  <fonts count="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6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2.625" style="0" customWidth="1"/>
    <col min="3" max="5" width="32.625" style="0" customWidth="1"/>
    <col min="6" max="6" width="6.625" style="0" customWidth="1"/>
    <col min="7" max="7" width="9.625" style="0" customWidth="1"/>
    <col min="8" max="8" width="12.625" style="0" customWidth="1"/>
    <col min="9" max="9" width="6.625" style="0" customWidth="1"/>
    <col min="10" max="10" width="14.625" style="0" customWidth="1"/>
    <col min="11" max="11" width="9.125" style="0" customWidth="1"/>
    <col min="12" max="12" width="8.625" style="0" customWidth="1"/>
  </cols>
  <sheetData>
    <row r="1" s="2" customFormat="1" ht="12.75">
      <c r="A1" s="1" t="s">
        <v>0</v>
      </c>
    </row>
    <row r="2" spans="1:5" s="2" customFormat="1" ht="15.75">
      <c r="A2" s="22" t="s">
        <v>45</v>
      </c>
      <c r="B2" s="22"/>
      <c r="C2" s="22"/>
      <c r="D2" s="22"/>
      <c r="E2" s="22"/>
    </row>
    <row r="3" s="2" customFormat="1" ht="12.75"/>
    <row r="4" spans="2:5" s="2" customFormat="1" ht="15.75">
      <c r="B4" s="22" t="s">
        <v>1</v>
      </c>
      <c r="C4" s="22"/>
      <c r="D4" s="22"/>
      <c r="E4" s="22"/>
    </row>
    <row r="5" s="2" customFormat="1" ht="12.75"/>
    <row r="6" spans="2:5" s="2" customFormat="1" ht="12.75">
      <c r="B6" s="3"/>
      <c r="C6" s="4"/>
      <c r="D6" s="4"/>
      <c r="E6" s="4"/>
    </row>
    <row r="7" spans="2:5" s="2" customFormat="1" ht="12.75">
      <c r="B7" s="5"/>
      <c r="C7" s="6" t="s">
        <v>2</v>
      </c>
      <c r="D7" s="5"/>
      <c r="E7" s="7" t="s">
        <v>48</v>
      </c>
    </row>
    <row r="8" spans="2:5" s="2" customFormat="1" ht="12.75">
      <c r="B8" s="8" t="s">
        <v>3</v>
      </c>
      <c r="C8" s="7" t="s">
        <v>47</v>
      </c>
      <c r="D8" s="7" t="s">
        <v>46</v>
      </c>
      <c r="E8" s="6" t="s">
        <v>4</v>
      </c>
    </row>
    <row r="9" spans="2:5" s="2" customFormat="1" ht="12.75">
      <c r="B9" s="9"/>
      <c r="C9" s="10"/>
      <c r="D9" s="10"/>
      <c r="E9" s="10"/>
    </row>
    <row r="10" s="2" customFormat="1" ht="12.75">
      <c r="E10" s="11"/>
    </row>
    <row r="11" spans="2:6" s="17" customFormat="1" ht="15">
      <c r="B11" s="18" t="s">
        <v>5</v>
      </c>
      <c r="C11" s="19">
        <f>SUM(C13+C20)</f>
        <v>4183212</v>
      </c>
      <c r="D11" s="19">
        <f>SUM(D13+D20)</f>
        <v>3875960</v>
      </c>
      <c r="E11" s="20">
        <f>IF(C11=0,0,((+C11*100)/D11))</f>
        <v>107.92711999091838</v>
      </c>
      <c r="F11" s="21"/>
    </row>
    <row r="12" spans="3:6" s="2" customFormat="1" ht="14.25">
      <c r="C12" s="14"/>
      <c r="D12" s="14"/>
      <c r="E12" s="15"/>
      <c r="F12" s="12"/>
    </row>
    <row r="13" spans="2:6" s="17" customFormat="1" ht="15">
      <c r="B13" s="18" t="s">
        <v>6</v>
      </c>
      <c r="C13" s="19">
        <f>SUM(C15:C18)</f>
        <v>890196</v>
      </c>
      <c r="D13" s="19">
        <f>SUM(D15:D18)</f>
        <v>974435</v>
      </c>
      <c r="E13" s="20">
        <f>IF(C13=0,0,((+C13*100)/D13))</f>
        <v>91.35509295129998</v>
      </c>
      <c r="F13" s="21"/>
    </row>
    <row r="14" spans="3:6" s="2" customFormat="1" ht="14.25">
      <c r="C14" s="14"/>
      <c r="D14" s="14"/>
      <c r="E14" s="15"/>
      <c r="F14" s="12"/>
    </row>
    <row r="15" spans="2:12" s="2" customFormat="1" ht="14.25">
      <c r="B15" s="1" t="s">
        <v>7</v>
      </c>
      <c r="C15" s="14">
        <v>227026</v>
      </c>
      <c r="D15" s="14">
        <v>224510</v>
      </c>
      <c r="E15" s="15">
        <f>IF(C15=0,0,((+C15*100)/D15))</f>
        <v>101.12066277671373</v>
      </c>
      <c r="F15" s="12"/>
      <c r="H15" s="12">
        <v>243740</v>
      </c>
      <c r="I15" s="13">
        <v>46638</v>
      </c>
      <c r="J15" s="12">
        <f>H15+I15</f>
        <v>290378</v>
      </c>
      <c r="K15" s="13">
        <f>25652+3255</f>
        <v>28907</v>
      </c>
      <c r="L15" s="12">
        <f>J15+K15</f>
        <v>319285</v>
      </c>
    </row>
    <row r="16" spans="2:12" s="2" customFormat="1" ht="14.25">
      <c r="B16" s="1" t="s">
        <v>8</v>
      </c>
      <c r="C16" s="14">
        <v>191437</v>
      </c>
      <c r="D16" s="14">
        <v>140076</v>
      </c>
      <c r="E16" s="15">
        <f>IF(C16=0,0,((+C16*100)/D16))</f>
        <v>136.66652388703275</v>
      </c>
      <c r="F16" s="12"/>
      <c r="H16" s="12">
        <v>213808</v>
      </c>
      <c r="I16" s="13">
        <v>46086</v>
      </c>
      <c r="J16" s="12">
        <f>H16+I16</f>
        <v>259894</v>
      </c>
      <c r="K16" s="13">
        <f>38485+3344</f>
        <v>41829</v>
      </c>
      <c r="L16" s="12">
        <f>J16+K16</f>
        <v>301723</v>
      </c>
    </row>
    <row r="17" spans="2:12" s="2" customFormat="1" ht="14.25">
      <c r="B17" s="1" t="s">
        <v>9</v>
      </c>
      <c r="C17" s="14">
        <v>275593</v>
      </c>
      <c r="D17" s="14">
        <v>280093</v>
      </c>
      <c r="E17" s="15">
        <f>IF(C17=0,0,((+C17*100)/D17))</f>
        <v>98.39339076663822</v>
      </c>
      <c r="F17" s="12"/>
      <c r="H17" s="12">
        <v>269397</v>
      </c>
      <c r="I17" s="13">
        <v>45013</v>
      </c>
      <c r="J17" s="12">
        <f>H17+I17</f>
        <v>314410</v>
      </c>
      <c r="K17" s="13">
        <f>55587+4442</f>
        <v>60029</v>
      </c>
      <c r="L17" s="12">
        <f>J17+K17</f>
        <v>374439</v>
      </c>
    </row>
    <row r="18" spans="2:12" s="2" customFormat="1" ht="14.25">
      <c r="B18" s="1" t="s">
        <v>10</v>
      </c>
      <c r="C18" s="14">
        <v>196140</v>
      </c>
      <c r="D18" s="14">
        <v>329756</v>
      </c>
      <c r="E18" s="15">
        <f>IF(C18=0,0,((+C18*100)/D18))</f>
        <v>59.48034304152161</v>
      </c>
      <c r="F18" s="12"/>
      <c r="H18" s="12">
        <v>252291</v>
      </c>
      <c r="I18" s="13">
        <v>35534</v>
      </c>
      <c r="J18" s="12">
        <f>H18+I18</f>
        <v>287825</v>
      </c>
      <c r="L18" s="12">
        <f>J18+K18</f>
        <v>287825</v>
      </c>
    </row>
    <row r="19" spans="3:8" s="2" customFormat="1" ht="14.25">
      <c r="C19" s="14"/>
      <c r="D19" s="16"/>
      <c r="E19" s="15"/>
      <c r="H19" s="12"/>
    </row>
    <row r="20" spans="2:8" s="17" customFormat="1" ht="15">
      <c r="B20" s="18" t="s">
        <v>11</v>
      </c>
      <c r="C20" s="19">
        <f>SUM(C22:C52)</f>
        <v>3293016</v>
      </c>
      <c r="D20" s="19">
        <f>SUM(D22:D52)</f>
        <v>2901525</v>
      </c>
      <c r="E20" s="20">
        <f>IF(C20=0,0,((+C20*100)/D20))</f>
        <v>113.49259441155944</v>
      </c>
      <c r="H20" s="21"/>
    </row>
    <row r="21" spans="3:8" s="2" customFormat="1" ht="14.25">
      <c r="C21" s="14"/>
      <c r="D21" s="14"/>
      <c r="E21" s="15"/>
      <c r="H21" s="12"/>
    </row>
    <row r="22" spans="2:12" s="2" customFormat="1" ht="14.25">
      <c r="B22" s="1" t="s">
        <v>12</v>
      </c>
      <c r="C22" s="14">
        <v>35147</v>
      </c>
      <c r="D22" s="14">
        <v>32023</v>
      </c>
      <c r="E22" s="15">
        <f aca="true" t="shared" si="0" ref="E22:E52">IF(C22=0,0,((+C22*100)/D22))</f>
        <v>109.75548824282546</v>
      </c>
      <c r="H22" s="12">
        <v>51312</v>
      </c>
      <c r="I22" s="13">
        <v>4996</v>
      </c>
      <c r="J22" s="12">
        <f aca="true" t="shared" si="1" ref="J22:J52">H22+I22</f>
        <v>56308</v>
      </c>
      <c r="L22" s="12">
        <f aca="true" t="shared" si="2" ref="L22:L52">J22+K22</f>
        <v>56308</v>
      </c>
    </row>
    <row r="23" spans="2:12" s="2" customFormat="1" ht="14.25">
      <c r="B23" s="1" t="s">
        <v>13</v>
      </c>
      <c r="C23" s="14">
        <v>42761</v>
      </c>
      <c r="D23" s="14">
        <v>30348</v>
      </c>
      <c r="E23" s="15">
        <f t="shared" si="0"/>
        <v>140.90220113351785</v>
      </c>
      <c r="H23" s="12">
        <v>51313</v>
      </c>
      <c r="I23" s="13">
        <v>3330</v>
      </c>
      <c r="J23" s="12">
        <f t="shared" si="1"/>
        <v>54643</v>
      </c>
      <c r="L23" s="12">
        <f t="shared" si="2"/>
        <v>54643</v>
      </c>
    </row>
    <row r="24" spans="2:12" s="2" customFormat="1" ht="14.25">
      <c r="B24" s="1" t="s">
        <v>14</v>
      </c>
      <c r="C24" s="14">
        <v>61231</v>
      </c>
      <c r="D24" s="14">
        <v>44394</v>
      </c>
      <c r="E24" s="15">
        <f t="shared" si="0"/>
        <v>137.9262963463531</v>
      </c>
      <c r="H24" s="12">
        <v>55589</v>
      </c>
      <c r="I24" s="13">
        <v>4442</v>
      </c>
      <c r="J24" s="12">
        <f t="shared" si="1"/>
        <v>60031</v>
      </c>
      <c r="L24" s="12">
        <f t="shared" si="2"/>
        <v>60031</v>
      </c>
    </row>
    <row r="25" spans="2:12" s="2" customFormat="1" ht="14.25">
      <c r="B25" s="1" t="s">
        <v>15</v>
      </c>
      <c r="C25" s="14">
        <v>39038</v>
      </c>
      <c r="D25" s="14">
        <v>28398</v>
      </c>
      <c r="E25" s="15">
        <f t="shared" si="0"/>
        <v>137.46742728361153</v>
      </c>
      <c r="H25" s="12">
        <v>29933</v>
      </c>
      <c r="I25" s="13">
        <v>1667</v>
      </c>
      <c r="J25" s="12">
        <f t="shared" si="1"/>
        <v>31600</v>
      </c>
      <c r="L25" s="12">
        <f t="shared" si="2"/>
        <v>31600</v>
      </c>
    </row>
    <row r="26" spans="2:12" s="2" customFormat="1" ht="14.25">
      <c r="B26" s="1" t="s">
        <v>16</v>
      </c>
      <c r="C26" s="14">
        <v>143104</v>
      </c>
      <c r="D26" s="14">
        <v>187985</v>
      </c>
      <c r="E26" s="15">
        <f t="shared" si="0"/>
        <v>76.12522275713488</v>
      </c>
      <c r="H26" s="12">
        <v>171046</v>
      </c>
      <c r="I26" s="13">
        <v>4996</v>
      </c>
      <c r="J26" s="12">
        <f t="shared" si="1"/>
        <v>176042</v>
      </c>
      <c r="L26" s="12">
        <f t="shared" si="2"/>
        <v>176042</v>
      </c>
    </row>
    <row r="27" spans="2:12" s="2" customFormat="1" ht="14.25">
      <c r="B27" s="1" t="s">
        <v>17</v>
      </c>
      <c r="C27" s="14">
        <v>24589</v>
      </c>
      <c r="D27" s="14">
        <v>19787</v>
      </c>
      <c r="E27" s="15">
        <f t="shared" si="0"/>
        <v>124.26845908930106</v>
      </c>
      <c r="H27" s="12">
        <v>34209</v>
      </c>
      <c r="I27" s="13">
        <v>5551</v>
      </c>
      <c r="J27" s="12">
        <f t="shared" si="1"/>
        <v>39760</v>
      </c>
      <c r="L27" s="12">
        <f t="shared" si="2"/>
        <v>39760</v>
      </c>
    </row>
    <row r="28" spans="2:12" s="2" customFormat="1" ht="14.25">
      <c r="B28" s="1" t="s">
        <v>18</v>
      </c>
      <c r="C28" s="14">
        <v>98375</v>
      </c>
      <c r="D28" s="14">
        <v>84381</v>
      </c>
      <c r="E28" s="15">
        <f t="shared" si="0"/>
        <v>116.58430215332835</v>
      </c>
      <c r="H28" s="12">
        <v>55589</v>
      </c>
      <c r="I28" s="13">
        <v>4442</v>
      </c>
      <c r="J28" s="12">
        <f t="shared" si="1"/>
        <v>60031</v>
      </c>
      <c r="L28" s="12">
        <f t="shared" si="2"/>
        <v>60031</v>
      </c>
    </row>
    <row r="29" spans="2:12" s="2" customFormat="1" ht="14.25">
      <c r="B29" s="1" t="s">
        <v>19</v>
      </c>
      <c r="C29" s="14">
        <v>82528</v>
      </c>
      <c r="D29" s="14">
        <v>73008</v>
      </c>
      <c r="E29" s="15">
        <f t="shared" si="0"/>
        <v>113.03966688582074</v>
      </c>
      <c r="H29" s="12">
        <v>94076</v>
      </c>
      <c r="I29" s="13">
        <v>6663</v>
      </c>
      <c r="J29" s="12">
        <f t="shared" si="1"/>
        <v>100739</v>
      </c>
      <c r="L29" s="12">
        <f t="shared" si="2"/>
        <v>100739</v>
      </c>
    </row>
    <row r="30" spans="2:12" s="2" customFormat="1" ht="14.25">
      <c r="B30" s="1" t="s">
        <v>20</v>
      </c>
      <c r="C30" s="14">
        <v>145960</v>
      </c>
      <c r="D30" s="14">
        <v>113464</v>
      </c>
      <c r="E30" s="15">
        <f t="shared" si="0"/>
        <v>128.63992103222168</v>
      </c>
      <c r="H30" s="12">
        <v>132561</v>
      </c>
      <c r="I30" s="13">
        <v>13882</v>
      </c>
      <c r="J30" s="12">
        <f t="shared" si="1"/>
        <v>146443</v>
      </c>
      <c r="L30" s="12">
        <f t="shared" si="2"/>
        <v>146443</v>
      </c>
    </row>
    <row r="31" spans="2:12" s="2" customFormat="1" ht="14.25">
      <c r="B31" s="1" t="s">
        <v>21</v>
      </c>
      <c r="C31" s="14">
        <v>169549</v>
      </c>
      <c r="D31" s="14">
        <v>94801</v>
      </c>
      <c r="E31" s="15">
        <f t="shared" si="0"/>
        <v>178.8472695435702</v>
      </c>
      <c r="H31" s="12">
        <v>153941</v>
      </c>
      <c r="I31" s="13">
        <v>8328</v>
      </c>
      <c r="J31" s="12">
        <f t="shared" si="1"/>
        <v>162269</v>
      </c>
      <c r="K31" s="13">
        <f>29933+3887</f>
        <v>33820</v>
      </c>
      <c r="L31" s="12">
        <f t="shared" si="2"/>
        <v>196089</v>
      </c>
    </row>
    <row r="32" spans="2:12" s="2" customFormat="1" ht="14.25">
      <c r="B32" s="1" t="s">
        <v>22</v>
      </c>
      <c r="C32" s="14">
        <v>203314</v>
      </c>
      <c r="D32" s="14">
        <v>168017</v>
      </c>
      <c r="E32" s="15">
        <f t="shared" si="0"/>
        <v>121.0079932387794</v>
      </c>
      <c r="H32" s="12">
        <v>128284</v>
      </c>
      <c r="I32" s="13">
        <v>19990</v>
      </c>
      <c r="J32" s="12">
        <f t="shared" si="1"/>
        <v>148274</v>
      </c>
      <c r="L32" s="12">
        <f t="shared" si="2"/>
        <v>148274</v>
      </c>
    </row>
    <row r="33" spans="2:12" s="2" customFormat="1" ht="14.25">
      <c r="B33" s="1" t="s">
        <v>23</v>
      </c>
      <c r="C33" s="14">
        <v>93695</v>
      </c>
      <c r="D33" s="14">
        <v>74324</v>
      </c>
      <c r="E33" s="15">
        <f t="shared" si="0"/>
        <v>126.06291372907809</v>
      </c>
      <c r="H33" s="12">
        <v>115455</v>
      </c>
      <c r="I33" s="13">
        <v>17767</v>
      </c>
      <c r="J33" s="12">
        <f t="shared" si="1"/>
        <v>133222</v>
      </c>
      <c r="L33" s="12">
        <f t="shared" si="2"/>
        <v>133222</v>
      </c>
    </row>
    <row r="34" spans="2:12" s="2" customFormat="1" ht="14.25">
      <c r="B34" s="1" t="s">
        <v>24</v>
      </c>
      <c r="C34" s="14">
        <v>66048</v>
      </c>
      <c r="D34" s="14">
        <v>21636</v>
      </c>
      <c r="E34" s="15">
        <f t="shared" si="0"/>
        <v>305.2689961175818</v>
      </c>
      <c r="H34" s="12">
        <v>72694</v>
      </c>
      <c r="I34" s="13">
        <v>14992</v>
      </c>
      <c r="J34" s="12">
        <f t="shared" si="1"/>
        <v>87686</v>
      </c>
      <c r="K34" s="13">
        <f>21379+4442</f>
        <v>25821</v>
      </c>
      <c r="L34" s="12">
        <f t="shared" si="2"/>
        <v>113507</v>
      </c>
    </row>
    <row r="35" spans="2:12" s="2" customFormat="1" ht="14.25">
      <c r="B35" s="1" t="s">
        <v>25</v>
      </c>
      <c r="C35" s="14">
        <v>283824</v>
      </c>
      <c r="D35" s="14">
        <v>256452</v>
      </c>
      <c r="E35" s="15">
        <f t="shared" si="0"/>
        <v>110.67334237986056</v>
      </c>
      <c r="H35" s="12">
        <v>277948</v>
      </c>
      <c r="I35" s="13">
        <v>29981</v>
      </c>
      <c r="J35" s="12">
        <f t="shared" si="1"/>
        <v>307929</v>
      </c>
      <c r="L35" s="12">
        <f t="shared" si="2"/>
        <v>307929</v>
      </c>
    </row>
    <row r="36" spans="2:12" s="2" customFormat="1" ht="14.25">
      <c r="B36" s="1" t="s">
        <v>26</v>
      </c>
      <c r="C36" s="14">
        <v>160470</v>
      </c>
      <c r="D36" s="14">
        <v>159318</v>
      </c>
      <c r="E36" s="15">
        <f t="shared" si="0"/>
        <v>100.72308213761157</v>
      </c>
      <c r="H36" s="12">
        <v>136836</v>
      </c>
      <c r="I36" s="13">
        <v>14437</v>
      </c>
      <c r="J36" s="12">
        <f t="shared" si="1"/>
        <v>151273</v>
      </c>
      <c r="L36" s="12">
        <f t="shared" si="2"/>
        <v>151273</v>
      </c>
    </row>
    <row r="37" spans="2:12" s="2" customFormat="1" ht="14.25">
      <c r="B37" s="1" t="s">
        <v>27</v>
      </c>
      <c r="C37" s="14">
        <v>94637</v>
      </c>
      <c r="D37" s="14">
        <v>91468</v>
      </c>
      <c r="E37" s="15">
        <f t="shared" si="0"/>
        <v>103.46459964140465</v>
      </c>
      <c r="H37" s="12">
        <v>81247</v>
      </c>
      <c r="I37" s="13">
        <v>22210</v>
      </c>
      <c r="J37" s="12">
        <f t="shared" si="1"/>
        <v>103457</v>
      </c>
      <c r="L37" s="12">
        <f t="shared" si="2"/>
        <v>103457</v>
      </c>
    </row>
    <row r="38" spans="2:12" s="2" customFormat="1" ht="14.25">
      <c r="B38" s="1" t="s">
        <v>28</v>
      </c>
      <c r="C38" s="14">
        <v>86801</v>
      </c>
      <c r="D38" s="14">
        <v>83592</v>
      </c>
      <c r="E38" s="15">
        <f t="shared" si="0"/>
        <v>103.83888410374199</v>
      </c>
      <c r="H38" s="12">
        <v>81247</v>
      </c>
      <c r="I38" s="13">
        <v>6107</v>
      </c>
      <c r="J38" s="12">
        <f t="shared" si="1"/>
        <v>87354</v>
      </c>
      <c r="L38" s="12">
        <f t="shared" si="2"/>
        <v>87354</v>
      </c>
    </row>
    <row r="39" spans="2:12" s="2" customFormat="1" ht="14.25">
      <c r="B39" s="1" t="s">
        <v>29</v>
      </c>
      <c r="C39" s="14">
        <v>97642</v>
      </c>
      <c r="D39" s="14">
        <v>74246</v>
      </c>
      <c r="E39" s="15">
        <f t="shared" si="0"/>
        <v>131.51146189693722</v>
      </c>
      <c r="H39" s="12">
        <v>85523</v>
      </c>
      <c r="I39" s="13">
        <v>4442</v>
      </c>
      <c r="J39" s="12">
        <f t="shared" si="1"/>
        <v>89965</v>
      </c>
      <c r="K39" s="13">
        <f>4276+2222</f>
        <v>6498</v>
      </c>
      <c r="L39" s="12">
        <f t="shared" si="2"/>
        <v>96463</v>
      </c>
    </row>
    <row r="40" spans="2:12" s="2" customFormat="1" ht="14.25">
      <c r="B40" s="1" t="s">
        <v>30</v>
      </c>
      <c r="C40" s="14">
        <v>141421</v>
      </c>
      <c r="D40" s="14">
        <v>123483</v>
      </c>
      <c r="E40" s="15">
        <f t="shared" si="0"/>
        <v>114.52669598244293</v>
      </c>
      <c r="H40" s="12">
        <v>102628</v>
      </c>
      <c r="I40" s="13">
        <v>9440</v>
      </c>
      <c r="J40" s="12">
        <f t="shared" si="1"/>
        <v>112068</v>
      </c>
      <c r="K40" s="13">
        <f>17104+6107</f>
        <v>23211</v>
      </c>
      <c r="L40" s="12">
        <f t="shared" si="2"/>
        <v>135279</v>
      </c>
    </row>
    <row r="41" spans="2:12" s="2" customFormat="1" ht="14.25">
      <c r="B41" s="1" t="s">
        <v>31</v>
      </c>
      <c r="C41" s="14">
        <v>102562</v>
      </c>
      <c r="D41" s="14">
        <v>111431</v>
      </c>
      <c r="E41" s="15">
        <f t="shared" si="0"/>
        <v>92.0408144950687</v>
      </c>
      <c r="H41" s="12">
        <v>68418</v>
      </c>
      <c r="I41" s="13">
        <v>14437</v>
      </c>
      <c r="J41" s="12">
        <f t="shared" si="1"/>
        <v>82855</v>
      </c>
      <c r="K41" s="13">
        <f>12829+7256</f>
        <v>20085</v>
      </c>
      <c r="L41" s="12">
        <f t="shared" si="2"/>
        <v>102940</v>
      </c>
    </row>
    <row r="42" spans="2:12" s="2" customFormat="1" ht="14.25">
      <c r="B42" s="1" t="s">
        <v>32</v>
      </c>
      <c r="C42" s="14">
        <v>45009</v>
      </c>
      <c r="D42" s="14">
        <v>47086</v>
      </c>
      <c r="E42" s="15">
        <f t="shared" si="0"/>
        <v>95.58892239731556</v>
      </c>
      <c r="H42" s="12">
        <v>55589</v>
      </c>
      <c r="I42" s="13">
        <v>8883</v>
      </c>
      <c r="J42" s="12">
        <f t="shared" si="1"/>
        <v>64472</v>
      </c>
      <c r="L42" s="12">
        <f t="shared" si="2"/>
        <v>64472</v>
      </c>
    </row>
    <row r="43" spans="2:12" s="2" customFormat="1" ht="14.25">
      <c r="B43" s="1" t="s">
        <v>33</v>
      </c>
      <c r="C43" s="14">
        <v>61013</v>
      </c>
      <c r="D43" s="14">
        <v>40425</v>
      </c>
      <c r="E43" s="15">
        <f t="shared" si="0"/>
        <v>150.92888064316637</v>
      </c>
      <c r="H43" s="12">
        <v>47037</v>
      </c>
      <c r="I43" s="13">
        <v>6107</v>
      </c>
      <c r="J43" s="12">
        <f t="shared" si="1"/>
        <v>53144</v>
      </c>
      <c r="L43" s="12">
        <f t="shared" si="2"/>
        <v>53144</v>
      </c>
    </row>
    <row r="44" spans="2:12" s="2" customFormat="1" ht="14.25">
      <c r="B44" s="1" t="s">
        <v>34</v>
      </c>
      <c r="C44" s="14">
        <v>113702</v>
      </c>
      <c r="D44" s="14">
        <v>98928</v>
      </c>
      <c r="E44" s="15">
        <f t="shared" si="0"/>
        <v>114.93409348212842</v>
      </c>
      <c r="H44" s="12">
        <v>106902</v>
      </c>
      <c r="I44" s="13">
        <v>14437</v>
      </c>
      <c r="J44" s="12">
        <f t="shared" si="1"/>
        <v>121339</v>
      </c>
      <c r="L44" s="12">
        <f t="shared" si="2"/>
        <v>121339</v>
      </c>
    </row>
    <row r="45" spans="2:12" s="2" customFormat="1" ht="14.25">
      <c r="B45" s="1" t="s">
        <v>35</v>
      </c>
      <c r="C45" s="14">
        <v>215565</v>
      </c>
      <c r="D45" s="14">
        <v>222488</v>
      </c>
      <c r="E45" s="15">
        <f t="shared" si="0"/>
        <v>96.88837150767682</v>
      </c>
      <c r="H45" s="12">
        <v>248014</v>
      </c>
      <c r="I45" s="13">
        <v>25540</v>
      </c>
      <c r="J45" s="12">
        <f t="shared" si="1"/>
        <v>273554</v>
      </c>
      <c r="K45" s="13">
        <f>12829+7218</f>
        <v>20047</v>
      </c>
      <c r="L45" s="12">
        <f t="shared" si="2"/>
        <v>293601</v>
      </c>
    </row>
    <row r="46" spans="2:12" s="2" customFormat="1" ht="14.25">
      <c r="B46" s="1" t="s">
        <v>36</v>
      </c>
      <c r="C46" s="14">
        <v>96060</v>
      </c>
      <c r="D46" s="14">
        <v>68117</v>
      </c>
      <c r="E46" s="15">
        <f t="shared" si="0"/>
        <v>141.0220649764376</v>
      </c>
      <c r="H46" s="12">
        <v>64141</v>
      </c>
      <c r="I46" s="13">
        <v>8328</v>
      </c>
      <c r="J46" s="12">
        <f t="shared" si="1"/>
        <v>72469</v>
      </c>
      <c r="L46" s="12">
        <f t="shared" si="2"/>
        <v>72469</v>
      </c>
    </row>
    <row r="47" spans="2:12" s="2" customFormat="1" ht="14.25">
      <c r="B47" s="1" t="s">
        <v>37</v>
      </c>
      <c r="C47" s="14">
        <v>59605</v>
      </c>
      <c r="D47" s="14">
        <v>40024</v>
      </c>
      <c r="E47" s="15">
        <f t="shared" si="0"/>
        <v>148.9231461123326</v>
      </c>
      <c r="H47" s="12">
        <v>68418</v>
      </c>
      <c r="I47" s="13">
        <v>4996</v>
      </c>
      <c r="J47" s="12">
        <f t="shared" si="1"/>
        <v>73414</v>
      </c>
      <c r="L47" s="12">
        <f t="shared" si="2"/>
        <v>73414</v>
      </c>
    </row>
    <row r="48" spans="2:12" s="2" customFormat="1" ht="14.25">
      <c r="B48" s="1" t="s">
        <v>38</v>
      </c>
      <c r="C48" s="14">
        <v>136344</v>
      </c>
      <c r="D48" s="14">
        <v>107880</v>
      </c>
      <c r="E48" s="15">
        <f t="shared" si="0"/>
        <v>126.38487208008898</v>
      </c>
      <c r="H48" s="12">
        <v>98351</v>
      </c>
      <c r="I48" s="13">
        <v>17210</v>
      </c>
      <c r="J48" s="12">
        <f t="shared" si="1"/>
        <v>115561</v>
      </c>
      <c r="L48" s="12">
        <f t="shared" si="2"/>
        <v>115561</v>
      </c>
    </row>
    <row r="49" spans="2:12" s="2" customFormat="1" ht="14.25">
      <c r="B49" s="1" t="s">
        <v>39</v>
      </c>
      <c r="C49" s="14">
        <v>17202</v>
      </c>
      <c r="D49" s="14">
        <v>16489</v>
      </c>
      <c r="E49" s="15">
        <f t="shared" si="0"/>
        <v>104.32409485111286</v>
      </c>
      <c r="H49" s="12">
        <v>21378</v>
      </c>
      <c r="I49" s="13">
        <v>1667</v>
      </c>
      <c r="J49" s="12">
        <f t="shared" si="1"/>
        <v>23045</v>
      </c>
      <c r="L49" s="12">
        <f t="shared" si="2"/>
        <v>23045</v>
      </c>
    </row>
    <row r="50" spans="2:12" s="2" customFormat="1" ht="14.25">
      <c r="B50" s="1" t="s">
        <v>40</v>
      </c>
      <c r="C50" s="14">
        <v>202574</v>
      </c>
      <c r="D50" s="14">
        <v>201807</v>
      </c>
      <c r="E50" s="15">
        <f t="shared" si="0"/>
        <v>100.38006610276155</v>
      </c>
      <c r="H50" s="12">
        <v>200978</v>
      </c>
      <c r="I50" s="13">
        <v>18322</v>
      </c>
      <c r="J50" s="12">
        <f t="shared" si="1"/>
        <v>219300</v>
      </c>
      <c r="L50" s="12">
        <f t="shared" si="2"/>
        <v>219300</v>
      </c>
    </row>
    <row r="51" spans="2:12" s="2" customFormat="1" ht="14.25">
      <c r="B51" s="1" t="s">
        <v>41</v>
      </c>
      <c r="C51" s="14">
        <v>71104</v>
      </c>
      <c r="D51" s="14">
        <v>75477</v>
      </c>
      <c r="E51" s="15">
        <f t="shared" si="0"/>
        <v>94.2061820157134</v>
      </c>
      <c r="H51" s="12">
        <v>94076</v>
      </c>
      <c r="I51" s="13">
        <v>9436</v>
      </c>
      <c r="J51" s="12">
        <f t="shared" si="1"/>
        <v>103512</v>
      </c>
      <c r="K51" s="13">
        <f>25657+5551</f>
        <v>31208</v>
      </c>
      <c r="L51" s="12">
        <f t="shared" si="2"/>
        <v>134720</v>
      </c>
    </row>
    <row r="52" spans="2:12" s="2" customFormat="1" ht="14.25">
      <c r="B52" s="1" t="s">
        <v>42</v>
      </c>
      <c r="C52" s="14">
        <v>102142</v>
      </c>
      <c r="D52" s="14">
        <v>110248</v>
      </c>
      <c r="E52" s="15">
        <f t="shared" si="0"/>
        <v>92.64748566867426</v>
      </c>
      <c r="H52" s="12">
        <v>68418</v>
      </c>
      <c r="I52" s="13">
        <v>7218</v>
      </c>
      <c r="J52" s="12">
        <f t="shared" si="1"/>
        <v>75636</v>
      </c>
      <c r="L52" s="12">
        <f t="shared" si="2"/>
        <v>75636</v>
      </c>
    </row>
    <row r="53" spans="2:5" s="2" customFormat="1" ht="12.75">
      <c r="B53" s="9"/>
      <c r="C53" s="10"/>
      <c r="D53" s="10"/>
      <c r="E53" s="10"/>
    </row>
    <row r="54" spans="2:12" s="2" customFormat="1" ht="12.75">
      <c r="B54" s="1" t="s">
        <v>43</v>
      </c>
      <c r="H54" s="12">
        <f>SUM(H15:H52)</f>
        <v>4032387</v>
      </c>
      <c r="I54" s="12">
        <f>SUM(I15:I52)</f>
        <v>507515</v>
      </c>
      <c r="J54" s="12">
        <f>SUM(J15:J52)</f>
        <v>4539902</v>
      </c>
      <c r="L54" s="12">
        <f>SUM(L15:L52)</f>
        <v>4831357</v>
      </c>
    </row>
    <row r="55" s="2" customFormat="1" ht="12.75">
      <c r="B55" s="1" t="s">
        <v>44</v>
      </c>
    </row>
    <row r="56" s="2" customFormat="1" ht="12.75">
      <c r="J56" s="13">
        <f>4276118+555239</f>
        <v>4831357</v>
      </c>
    </row>
  </sheetData>
  <mergeCells count="2">
    <mergeCell ref="A2:E2"/>
    <mergeCell ref="B4:E4"/>
  </mergeCells>
  <printOptions/>
  <pageMargins left="0.984251968503937" right="0" top="0" bottom="0.5905511811023623" header="0" footer="0"/>
  <pageSetup firstPageNumber="881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2004-10-14T22:54:03Z</cp:lastPrinted>
  <dcterms:created xsi:type="dcterms:W3CDTF">2004-09-15T19:43:18Z</dcterms:created>
  <dcterms:modified xsi:type="dcterms:W3CDTF">2005-05-25T23:40:35Z</dcterms:modified>
  <cp:category/>
  <cp:version/>
  <cp:contentType/>
  <cp:contentStatus/>
</cp:coreProperties>
</file>