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5 no. tdas y farm c piso vent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Regression_Int" localSheetId="0" hidden="1">1</definedName>
    <definedName name="_xlnm.Print_Area" localSheetId="0">'5.5 no. tdas y farm c piso vent'!$A$1:$J$49</definedName>
    <definedName name="Imprimir_área_IM" localSheetId="0">'5.5 no. tdas y farm c piso vent'!$A$1:$J$51</definedName>
    <definedName name="OPER">'[1]5.1 Tiendas farmacias c Ventas'!$IU$8189</definedName>
    <definedName name="_xlnm.Print_Area">'A:\[cuadro 5 2 año 2003.xls]5.2 ventas x tienda'!$1:$12</definedName>
    <definedName name="PRINT_AREA_MI">'[2]5.2 ventas x tienda'!$1:$12</definedName>
    <definedName name="_xlnm.Print_Titles">'A:\[cuadro 5 2 año 2003.xls]5.2 ventas x tienda'!$A$1:$HR$11</definedName>
    <definedName name="PRINT_TITLES_MI">'[2]5.2 ventas x tienda'!$A$1:$HR$11</definedName>
    <definedName name="TIENDA">'5.5 no. tdas y farm c piso vent'!$IS$8192</definedName>
  </definedNames>
  <calcPr fullCalcOnLoad="1"/>
</workbook>
</file>

<file path=xl/sharedStrings.xml><?xml version="1.0" encoding="utf-8"?>
<sst xmlns="http://schemas.openxmlformats.org/spreadsheetml/2006/main" count="57" uniqueCount="57">
  <si>
    <t>ANUARIO ESTADISTICO 2003</t>
  </si>
  <si>
    <t xml:space="preserve"> 5. 5  NUMERO DE TIENDAS Y FARMACIAS CON PISO DE VENTA Y VENTAS REALIZADAS EN EL 2003, POR ENTIDAD FEDERATIVA</t>
  </si>
  <si>
    <t>NUMERO</t>
  </si>
  <si>
    <t xml:space="preserve">    M2 DEL </t>
  </si>
  <si>
    <t xml:space="preserve">  PRODUCTIVIDAD</t>
  </si>
  <si>
    <t>INGRESOS POR</t>
  </si>
  <si>
    <t xml:space="preserve">    T O T A L</t>
  </si>
  <si>
    <t xml:space="preserve">    COBERTURA DE ATENCION</t>
  </si>
  <si>
    <t>DE</t>
  </si>
  <si>
    <t xml:space="preserve">   PISO DE</t>
  </si>
  <si>
    <t xml:space="preserve">   (MILES DE</t>
  </si>
  <si>
    <t xml:space="preserve">  VENTAS </t>
  </si>
  <si>
    <t>ABSOLUTA</t>
  </si>
  <si>
    <t xml:space="preserve">    % POR </t>
  </si>
  <si>
    <t xml:space="preserve"> ENTIDAD</t>
  </si>
  <si>
    <t>UNIDADES</t>
  </si>
  <si>
    <t xml:space="preserve">   VENTA</t>
  </si>
  <si>
    <t xml:space="preserve">  PESOS)</t>
  </si>
  <si>
    <t>(MILES DE PESOS)</t>
  </si>
  <si>
    <t>PISO DE VENTA</t>
  </si>
  <si>
    <t xml:space="preserve">    ENTIDAD</t>
  </si>
  <si>
    <t xml:space="preserve"> T O T A 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</si>
  <si>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</si>
  <si>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</si>
  <si>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</si>
  <si>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</si>
  <si>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</si>
  <si>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</si>
  <si>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</si>
  <si>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</si>
  <si>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</si>
  <si>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</si>
  <si>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</si>
  <si>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</si>
  <si>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</si>
  <si>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</si>
  <si>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</si>
  <si>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ESTADO DE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</si>
  <si>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</si>
  <si>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</si>
  <si>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</si>
  <si>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</si>
  <si>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</si>
  <si>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</si>
  <si>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</si>
  <si>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</si>
  <si>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</si>
  <si>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</si>
  <si>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</si>
  <si>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</si>
  <si>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</si>
  <si>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</si>
  <si>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</si>
  <si>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</si>
  <si>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</si>
  <si>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OPERACIONES</t>
  </si>
  <si>
    <t>DE CAJA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</si>
</sst>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</numFmts>
  <fonts count="11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2"/>
      <color indexed="12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0" fontId="1" fillId="0" borderId="0" xfId="19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1" fillId="0" borderId="0" xfId="19" applyNumberFormat="1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10" fontId="1" fillId="0" borderId="1" xfId="1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0" fontId="1" fillId="0" borderId="1" xfId="19" applyNumberFormat="1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10" fontId="1" fillId="0" borderId="0" xfId="19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10" fontId="3" fillId="0" borderId="0" xfId="19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>
      <alignment/>
    </xf>
    <xf numFmtId="10" fontId="0" fillId="0" borderId="0" xfId="19" applyNumberForma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0" fontId="5" fillId="0" borderId="0" xfId="19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19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2" fontId="10" fillId="0" borderId="0" xfId="19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2" fontId="10" fillId="0" borderId="0" xfId="19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2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3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nuarioestad&#237;stic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  <sheetDataSet>
      <sheetData sheetId="0">
        <row r="11">
          <cell r="N11">
            <v>10647765</v>
          </cell>
        </row>
        <row r="13">
          <cell r="L13">
            <v>37</v>
          </cell>
          <cell r="N13">
            <v>1549115</v>
          </cell>
        </row>
        <row r="16">
          <cell r="L16">
            <v>6</v>
          </cell>
          <cell r="N16">
            <v>159300</v>
          </cell>
        </row>
        <row r="17">
          <cell r="L17">
            <v>11</v>
          </cell>
          <cell r="N17">
            <v>254070</v>
          </cell>
        </row>
        <row r="18">
          <cell r="L18">
            <v>11</v>
          </cell>
          <cell r="N18">
            <v>306686</v>
          </cell>
        </row>
        <row r="19">
          <cell r="L19">
            <v>7</v>
          </cell>
          <cell r="N19">
            <v>181125</v>
          </cell>
        </row>
        <row r="20">
          <cell r="L20">
            <v>12</v>
          </cell>
          <cell r="N20">
            <v>299034</v>
          </cell>
        </row>
        <row r="21">
          <cell r="L21">
            <v>6</v>
          </cell>
          <cell r="N21">
            <v>234181</v>
          </cell>
        </row>
        <row r="22">
          <cell r="L22">
            <v>14</v>
          </cell>
          <cell r="N22">
            <v>272673</v>
          </cell>
        </row>
        <row r="23">
          <cell r="L23">
            <v>16</v>
          </cell>
          <cell r="N23">
            <v>548041</v>
          </cell>
        </row>
        <row r="24">
          <cell r="L24">
            <v>11</v>
          </cell>
          <cell r="N24">
            <v>281744</v>
          </cell>
        </row>
        <row r="25">
          <cell r="L25">
            <v>15</v>
          </cell>
          <cell r="N25">
            <v>311965</v>
          </cell>
        </row>
        <row r="26">
          <cell r="L26">
            <v>28</v>
          </cell>
          <cell r="N26">
            <v>528947</v>
          </cell>
        </row>
        <row r="27">
          <cell r="L27">
            <v>10</v>
          </cell>
          <cell r="N27">
            <v>393711</v>
          </cell>
        </row>
        <row r="28">
          <cell r="L28">
            <v>14</v>
          </cell>
          <cell r="N28">
            <v>506573</v>
          </cell>
        </row>
        <row r="29">
          <cell r="L29">
            <v>9</v>
          </cell>
          <cell r="N29">
            <v>548201</v>
          </cell>
        </row>
        <row r="30">
          <cell r="L30">
            <v>16</v>
          </cell>
          <cell r="N30">
            <v>434506</v>
          </cell>
        </row>
        <row r="31">
          <cell r="L31">
            <v>8</v>
          </cell>
          <cell r="N31">
            <v>171070</v>
          </cell>
        </row>
        <row r="32">
          <cell r="L32">
            <v>11</v>
          </cell>
          <cell r="N32">
            <v>185262</v>
          </cell>
        </row>
        <row r="33">
          <cell r="L33">
            <v>10</v>
          </cell>
          <cell r="N33">
            <v>290607</v>
          </cell>
        </row>
        <row r="34">
          <cell r="L34">
            <v>15</v>
          </cell>
          <cell r="N34">
            <v>307587</v>
          </cell>
        </row>
        <row r="35">
          <cell r="L35">
            <v>12</v>
          </cell>
          <cell r="N35">
            <v>136426</v>
          </cell>
        </row>
        <row r="36">
          <cell r="L36">
            <v>6</v>
          </cell>
          <cell r="N36">
            <v>142207</v>
          </cell>
        </row>
        <row r="37">
          <cell r="L37">
            <v>7</v>
          </cell>
          <cell r="N37">
            <v>392321</v>
          </cell>
        </row>
        <row r="38">
          <cell r="L38">
            <v>9</v>
          </cell>
          <cell r="N38">
            <v>226181</v>
          </cell>
        </row>
        <row r="39">
          <cell r="L39">
            <v>10</v>
          </cell>
          <cell r="N39">
            <v>269806</v>
          </cell>
        </row>
        <row r="40">
          <cell r="L40">
            <v>14</v>
          </cell>
          <cell r="N40">
            <v>294706</v>
          </cell>
        </row>
        <row r="41">
          <cell r="L41">
            <v>9</v>
          </cell>
          <cell r="N41">
            <v>134760</v>
          </cell>
        </row>
        <row r="42">
          <cell r="L42">
            <v>15</v>
          </cell>
          <cell r="N42">
            <v>400811</v>
          </cell>
        </row>
        <row r="43">
          <cell r="L43">
            <v>6</v>
          </cell>
          <cell r="N43">
            <v>115309</v>
          </cell>
        </row>
        <row r="44">
          <cell r="L44">
            <v>14</v>
          </cell>
          <cell r="N44">
            <v>431264</v>
          </cell>
        </row>
        <row r="45">
          <cell r="L45">
            <v>7</v>
          </cell>
          <cell r="N45">
            <v>118475</v>
          </cell>
        </row>
        <row r="46">
          <cell r="L46">
            <v>9</v>
          </cell>
          <cell r="N46">
            <v>221101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3 Promedio vtas x operación"/>
    </sheetNames>
    <sheetDataSet>
      <sheetData sheetId="0">
        <row r="14">
          <cell r="H14">
            <v>1009399</v>
          </cell>
          <cell r="N14">
            <v>3173</v>
          </cell>
        </row>
        <row r="21">
          <cell r="H21">
            <v>1782087</v>
          </cell>
          <cell r="N21">
            <v>5053</v>
          </cell>
        </row>
        <row r="31">
          <cell r="H31">
            <v>2187769</v>
          </cell>
          <cell r="N31">
            <v>2907</v>
          </cell>
        </row>
        <row r="43">
          <cell r="H43">
            <v>1269482</v>
          </cell>
          <cell r="N43">
            <v>1917</v>
          </cell>
        </row>
        <row r="51">
          <cell r="H51">
            <v>2431119</v>
          </cell>
          <cell r="N51">
            <v>5550</v>
          </cell>
        </row>
        <row r="66">
          <cell r="H66">
            <v>963497</v>
          </cell>
          <cell r="N66">
            <v>2032</v>
          </cell>
        </row>
        <row r="72">
          <cell r="H72">
            <v>2474939</v>
          </cell>
          <cell r="N72">
            <v>4828</v>
          </cell>
        </row>
        <row r="85">
          <cell r="H85">
            <v>3685041</v>
          </cell>
          <cell r="N85">
            <v>6640</v>
          </cell>
        </row>
        <row r="100">
          <cell r="H100">
            <v>8987708</v>
          </cell>
          <cell r="N100">
            <v>37012</v>
          </cell>
        </row>
        <row r="122">
          <cell r="H122">
            <v>2094043</v>
          </cell>
          <cell r="N122">
            <v>6677</v>
          </cell>
        </row>
        <row r="132">
          <cell r="H132">
            <v>2443487</v>
          </cell>
          <cell r="N132">
            <v>7657</v>
          </cell>
        </row>
        <row r="147">
          <cell r="H147">
            <v>4215627</v>
          </cell>
          <cell r="N147">
            <v>8420</v>
          </cell>
        </row>
        <row r="164">
          <cell r="H164">
            <v>3225762</v>
          </cell>
          <cell r="N164">
            <v>3969</v>
          </cell>
        </row>
        <row r="175">
          <cell r="H175">
            <v>2361814</v>
          </cell>
          <cell r="N175">
            <v>8211</v>
          </cell>
        </row>
        <row r="186">
          <cell r="H186">
            <v>2815907</v>
          </cell>
          <cell r="N186">
            <v>8212</v>
          </cell>
        </row>
        <row r="197">
          <cell r="H197">
            <v>3424835.13</v>
          </cell>
          <cell r="N197">
            <v>9857</v>
          </cell>
        </row>
        <row r="214">
          <cell r="H214">
            <v>1148743</v>
          </cell>
          <cell r="N214">
            <v>3618</v>
          </cell>
        </row>
        <row r="222">
          <cell r="H222">
            <v>1237181</v>
          </cell>
          <cell r="N222">
            <v>3202</v>
          </cell>
        </row>
        <row r="230">
          <cell r="H230">
            <v>2324460</v>
          </cell>
          <cell r="N230">
            <v>7383</v>
          </cell>
        </row>
        <row r="240">
          <cell r="H240">
            <v>2480548.5</v>
          </cell>
          <cell r="N240">
            <v>7511</v>
          </cell>
        </row>
        <row r="255">
          <cell r="H255">
            <v>1186802</v>
          </cell>
          <cell r="N255">
            <v>5606</v>
          </cell>
        </row>
        <row r="268">
          <cell r="N268">
            <v>1328</v>
          </cell>
        </row>
        <row r="274">
          <cell r="H274">
            <v>2806268</v>
          </cell>
          <cell r="N274">
            <v>6328</v>
          </cell>
        </row>
        <row r="282">
          <cell r="H282">
            <v>1149573</v>
          </cell>
          <cell r="N282">
            <v>3193</v>
          </cell>
        </row>
        <row r="291">
          <cell r="H291">
            <v>2488086</v>
          </cell>
          <cell r="N291">
            <v>5090</v>
          </cell>
        </row>
        <row r="302">
          <cell r="H302">
            <v>3251391</v>
          </cell>
          <cell r="N302">
            <v>6271</v>
          </cell>
        </row>
        <row r="317">
          <cell r="H317">
            <v>1477443</v>
          </cell>
          <cell r="N317">
            <v>6090</v>
          </cell>
        </row>
        <row r="327">
          <cell r="H327">
            <v>2630713</v>
          </cell>
          <cell r="N327">
            <v>5722</v>
          </cell>
        </row>
        <row r="340">
          <cell r="H340">
            <v>556621</v>
          </cell>
          <cell r="N340">
            <v>2635</v>
          </cell>
        </row>
        <row r="346">
          <cell r="H346">
            <v>4483306</v>
          </cell>
          <cell r="N346">
            <v>14013</v>
          </cell>
        </row>
        <row r="362">
          <cell r="H362">
            <v>1347486</v>
          </cell>
          <cell r="N362">
            <v>2010</v>
          </cell>
        </row>
        <row r="371">
          <cell r="H371">
            <v>1704209</v>
          </cell>
          <cell r="N371">
            <v>3382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</sheetNames>
    <sheetDataSet>
      <sheetData sheetId="4">
        <row r="13">
          <cell r="H13">
            <v>390312</v>
          </cell>
          <cell r="K13">
            <v>344</v>
          </cell>
        </row>
        <row r="18">
          <cell r="H18">
            <v>310697</v>
          </cell>
          <cell r="K18">
            <v>329</v>
          </cell>
        </row>
        <row r="25">
          <cell r="H25">
            <v>485608</v>
          </cell>
          <cell r="K25">
            <v>50</v>
          </cell>
        </row>
        <row r="30">
          <cell r="H30">
            <v>468510</v>
          </cell>
          <cell r="K30">
            <v>481</v>
          </cell>
        </row>
        <row r="35">
          <cell r="H35">
            <v>406564</v>
          </cell>
          <cell r="K35">
            <v>163.56</v>
          </cell>
        </row>
        <row r="40">
          <cell r="H40">
            <v>898568</v>
          </cell>
          <cell r="K40">
            <v>655</v>
          </cell>
        </row>
        <row r="46">
          <cell r="H46">
            <v>618455</v>
          </cell>
          <cell r="K46">
            <v>1262</v>
          </cell>
        </row>
        <row r="53">
          <cell r="H53">
            <v>420006</v>
          </cell>
          <cell r="K53">
            <v>182</v>
          </cell>
        </row>
        <row r="62">
          <cell r="H62">
            <v>1973878</v>
          </cell>
          <cell r="K62">
            <v>1721</v>
          </cell>
        </row>
        <row r="83">
          <cell r="H83">
            <v>705432</v>
          </cell>
          <cell r="K83">
            <v>331</v>
          </cell>
        </row>
        <row r="90">
          <cell r="H90">
            <v>246852</v>
          </cell>
          <cell r="K90">
            <v>326</v>
          </cell>
        </row>
        <row r="96">
          <cell r="H96">
            <v>2507273</v>
          </cell>
          <cell r="K96">
            <v>1604</v>
          </cell>
        </row>
        <row r="116">
          <cell r="H116">
            <v>372848</v>
          </cell>
          <cell r="K116">
            <v>105</v>
          </cell>
        </row>
        <row r="121">
          <cell r="H121">
            <v>1479579</v>
          </cell>
          <cell r="K121">
            <v>1385</v>
          </cell>
        </row>
        <row r="130">
          <cell r="H130">
            <v>230250</v>
          </cell>
          <cell r="K130">
            <v>232</v>
          </cell>
        </row>
        <row r="134">
          <cell r="H134">
            <v>387271</v>
          </cell>
          <cell r="K134">
            <v>321</v>
          </cell>
        </row>
        <row r="140">
          <cell r="H140">
            <v>418159</v>
          </cell>
          <cell r="K140">
            <v>626</v>
          </cell>
        </row>
        <row r="146">
          <cell r="H146">
            <v>804890</v>
          </cell>
          <cell r="K146">
            <v>911</v>
          </cell>
        </row>
        <row r="155">
          <cell r="H155">
            <v>364846</v>
          </cell>
          <cell r="K155">
            <v>264</v>
          </cell>
        </row>
        <row r="161">
          <cell r="H161">
            <v>440059</v>
          </cell>
          <cell r="K161">
            <v>609</v>
          </cell>
        </row>
        <row r="167">
          <cell r="H167">
            <v>340127</v>
          </cell>
          <cell r="K167">
            <v>122</v>
          </cell>
        </row>
        <row r="172">
          <cell r="K172">
            <v>435</v>
          </cell>
        </row>
        <row r="178">
          <cell r="H178">
            <v>700544</v>
          </cell>
          <cell r="K178">
            <v>464</v>
          </cell>
        </row>
        <row r="183">
          <cell r="H183">
            <v>495597</v>
          </cell>
          <cell r="K183">
            <v>402</v>
          </cell>
        </row>
        <row r="189">
          <cell r="H189">
            <v>270005</v>
          </cell>
          <cell r="K189">
            <v>349</v>
          </cell>
        </row>
        <row r="194">
          <cell r="H194">
            <v>246781</v>
          </cell>
          <cell r="K194">
            <v>538</v>
          </cell>
        </row>
        <row r="199">
          <cell r="H199">
            <v>308102</v>
          </cell>
          <cell r="K199">
            <v>214</v>
          </cell>
        </row>
        <row r="204">
          <cell r="H204">
            <v>1024328</v>
          </cell>
          <cell r="K204">
            <v>833</v>
          </cell>
        </row>
        <row r="212">
          <cell r="H212">
            <v>824944</v>
          </cell>
          <cell r="K212">
            <v>885</v>
          </cell>
        </row>
        <row r="218">
          <cell r="H218">
            <v>89283</v>
          </cell>
          <cell r="K218">
            <v>133</v>
          </cell>
        </row>
        <row r="222">
          <cell r="H222">
            <v>178840</v>
          </cell>
          <cell r="K222">
            <v>530</v>
          </cell>
        </row>
        <row r="226">
          <cell r="H226">
            <v>274020</v>
          </cell>
          <cell r="K226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0.875" defaultRowHeight="12.75"/>
  <cols>
    <col min="1" max="1" width="1.625" style="0" customWidth="1"/>
    <col min="2" max="2" width="33.625" style="0" customWidth="1"/>
    <col min="3" max="3" width="10.625" style="0" customWidth="1"/>
    <col min="4" max="4" width="12.625" style="0" customWidth="1"/>
    <col min="5" max="5" width="18.75390625" style="0" customWidth="1"/>
    <col min="6" max="6" width="22.375" style="0" customWidth="1"/>
    <col min="7" max="7" width="23.375" style="0" customWidth="1"/>
    <col min="8" max="8" width="15.50390625" style="0" bestFit="1" customWidth="1"/>
    <col min="9" max="9" width="14.375" style="25" customWidth="1"/>
    <col min="10" max="10" width="1.625" style="0" hidden="1" customWidth="1"/>
    <col min="11" max="11" width="10.875" style="0" hidden="1" customWidth="1"/>
    <col min="12" max="13" width="0" style="0" hidden="1" customWidth="1"/>
  </cols>
  <sheetData>
    <row r="1" spans="1:10" ht="15.7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0" ht="15">
      <c r="A2" s="2"/>
      <c r="B2" s="26"/>
      <c r="C2" s="26"/>
      <c r="D2" s="26"/>
      <c r="E2" s="27"/>
      <c r="F2" s="26"/>
      <c r="G2" s="26"/>
      <c r="H2" s="26"/>
      <c r="I2" s="28"/>
      <c r="J2" s="29"/>
    </row>
    <row r="3" spans="1:10" ht="15.75">
      <c r="A3" s="2"/>
      <c r="B3" s="47" t="s">
        <v>1</v>
      </c>
      <c r="C3" s="47"/>
      <c r="D3" s="47"/>
      <c r="E3" s="47"/>
      <c r="F3" s="47"/>
      <c r="G3" s="47"/>
      <c r="H3" s="47"/>
      <c r="I3" s="47"/>
      <c r="J3" s="47"/>
    </row>
    <row r="4" spans="1:10" ht="12.75">
      <c r="A4" s="2"/>
      <c r="C4" s="3"/>
      <c r="D4" s="3"/>
      <c r="E4" s="3"/>
      <c r="F4" s="3"/>
      <c r="G4" s="3"/>
      <c r="H4" s="3"/>
      <c r="I4" s="4"/>
      <c r="J4" s="5"/>
    </row>
    <row r="5" spans="1:9" ht="12.75">
      <c r="A5" s="2"/>
      <c r="B5" s="2"/>
      <c r="C5" s="2"/>
      <c r="D5" s="2"/>
      <c r="E5" s="2"/>
      <c r="F5" s="2"/>
      <c r="G5" s="2"/>
      <c r="H5" s="2"/>
      <c r="I5" s="6"/>
    </row>
    <row r="6" spans="1:10" ht="12.75">
      <c r="A6" s="2"/>
      <c r="B6" s="7"/>
      <c r="C6" s="8"/>
      <c r="D6" s="8"/>
      <c r="E6" s="8"/>
      <c r="F6" s="8"/>
      <c r="G6" s="8"/>
      <c r="H6" s="8"/>
      <c r="I6" s="9"/>
      <c r="J6" s="35"/>
    </row>
    <row r="7" spans="1:10" ht="12.75">
      <c r="A7" s="2"/>
      <c r="B7" s="10"/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48" t="s">
        <v>7</v>
      </c>
      <c r="I7" s="48"/>
      <c r="J7" s="35"/>
    </row>
    <row r="8" spans="1:10" ht="12.75">
      <c r="A8" s="2"/>
      <c r="B8" s="10"/>
      <c r="C8" s="11" t="s">
        <v>8</v>
      </c>
      <c r="D8" s="11" t="s">
        <v>9</v>
      </c>
      <c r="E8" s="11" t="s">
        <v>10</v>
      </c>
      <c r="F8" s="11" t="s">
        <v>11</v>
      </c>
      <c r="G8" s="11" t="s">
        <v>55</v>
      </c>
      <c r="H8" s="10" t="s">
        <v>12</v>
      </c>
      <c r="I8" s="12" t="s">
        <v>13</v>
      </c>
      <c r="J8" s="35"/>
    </row>
    <row r="9" spans="1:10" ht="12.75">
      <c r="A9" s="2"/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56</v>
      </c>
      <c r="H9" s="11" t="s">
        <v>19</v>
      </c>
      <c r="I9" s="12" t="s">
        <v>20</v>
      </c>
      <c r="J9" s="35"/>
    </row>
    <row r="10" spans="1:10" ht="12.75">
      <c r="A10" s="2"/>
      <c r="B10" s="13"/>
      <c r="C10" s="14"/>
      <c r="D10" s="14"/>
      <c r="E10" s="14"/>
      <c r="F10" s="14"/>
      <c r="G10" s="14"/>
      <c r="H10" s="14"/>
      <c r="I10" s="15"/>
      <c r="J10" s="35"/>
    </row>
    <row r="11" spans="1:16" ht="12.75">
      <c r="A11" s="2"/>
      <c r="B11" s="2"/>
      <c r="C11" s="2"/>
      <c r="D11" s="2"/>
      <c r="E11" s="2"/>
      <c r="F11" s="2"/>
      <c r="G11" s="16"/>
      <c r="H11" s="2"/>
      <c r="I11" s="6"/>
      <c r="L11" s="17"/>
      <c r="P11" s="17"/>
    </row>
    <row r="12" spans="1:16" ht="15">
      <c r="A12" s="2"/>
      <c r="B12" s="37" t="s">
        <v>21</v>
      </c>
      <c r="C12" s="38">
        <f>+C14+C15</f>
        <v>385</v>
      </c>
      <c r="D12" s="38">
        <f>+D14+D15</f>
        <v>222563.56</v>
      </c>
      <c r="E12" s="38">
        <f>+F12/D12</f>
        <v>47.84145706511884</v>
      </c>
      <c r="F12" s="38">
        <f>+'[1]5.1 Tiendas farmacias c Ventas'!N11</f>
        <v>10647765</v>
      </c>
      <c r="G12" s="38">
        <f>+G14+G15</f>
        <v>95591456.63</v>
      </c>
      <c r="H12" s="39">
        <f>+G12/C12</f>
        <v>248289.4977402597</v>
      </c>
      <c r="I12" s="40">
        <f>+I14+I15</f>
        <v>100</v>
      </c>
      <c r="J12" s="20"/>
      <c r="K12" s="21">
        <v>95287458.93200001</v>
      </c>
      <c r="L12" s="20"/>
      <c r="N12" s="20"/>
      <c r="P12" s="20"/>
    </row>
    <row r="13" spans="1:27" ht="15">
      <c r="A13" s="2"/>
      <c r="B13" s="41"/>
      <c r="C13" s="42"/>
      <c r="D13" s="42"/>
      <c r="E13" s="43"/>
      <c r="F13" s="38"/>
      <c r="G13" s="42"/>
      <c r="H13" s="43"/>
      <c r="I13" s="44"/>
      <c r="Q13" s="17"/>
      <c r="S13" s="17"/>
      <c r="U13" s="17"/>
      <c r="W13" s="17"/>
      <c r="Y13" s="17"/>
      <c r="AA13" s="17"/>
    </row>
    <row r="14" spans="1:16" ht="15">
      <c r="A14" s="2"/>
      <c r="B14" s="45" t="s">
        <v>22</v>
      </c>
      <c r="C14" s="38">
        <f>+'[1]5.1 Tiendas farmacias c Ventas'!L13</f>
        <v>37</v>
      </c>
      <c r="D14" s="38">
        <f>+'[3]5.3 Promedio vtas x operación'!N100+'[4]5.6 Total ventas por oper caja'!K62</f>
        <v>38733</v>
      </c>
      <c r="E14" s="38">
        <f>+F14/D14</f>
        <v>39.994707355484984</v>
      </c>
      <c r="F14" s="38">
        <f>+'[1]5.1 Tiendas farmacias c Ventas'!N13</f>
        <v>1549115</v>
      </c>
      <c r="G14" s="38">
        <f>+'[3]5.3 Promedio vtas x operación'!H100+'[4]5.6 Total ventas por oper caja'!H62</f>
        <v>10961586</v>
      </c>
      <c r="H14" s="39">
        <f>+G14/C14</f>
        <v>296259.08108108107</v>
      </c>
      <c r="I14" s="46">
        <f>+G14/G$12*100</f>
        <v>11.467118910456968</v>
      </c>
      <c r="J14" s="17"/>
      <c r="K14" s="21">
        <v>95287458.93200001</v>
      </c>
      <c r="L14" s="17"/>
      <c r="M14" s="17"/>
      <c r="N14" s="17"/>
      <c r="P14" s="17"/>
    </row>
    <row r="15" spans="1:27" ht="15">
      <c r="A15" s="2"/>
      <c r="B15" s="45" t="s">
        <v>23</v>
      </c>
      <c r="C15" s="38">
        <f>SUM(C17:C47)</f>
        <v>348</v>
      </c>
      <c r="D15" s="38">
        <f>SUM(D17:D47)</f>
        <v>183830.56</v>
      </c>
      <c r="E15" s="38">
        <f>+F15/D15</f>
        <v>49.49476300349627</v>
      </c>
      <c r="F15" s="38">
        <f>SUM(F17:F47)</f>
        <v>9098650</v>
      </c>
      <c r="G15" s="38">
        <f>SUM(G17:G47)</f>
        <v>84629870.63</v>
      </c>
      <c r="H15" s="39">
        <f>+G15/C15</f>
        <v>243189.2834195402</v>
      </c>
      <c r="I15" s="46">
        <f>+G15/G$12*100</f>
        <v>88.53288108954304</v>
      </c>
      <c r="J15" s="17"/>
      <c r="K15" s="21">
        <v>95287458.93200001</v>
      </c>
      <c r="L15" s="17"/>
      <c r="N15" s="17"/>
      <c r="P15" s="17"/>
      <c r="Q15" s="17"/>
      <c r="S15" s="17"/>
      <c r="U15" s="17"/>
      <c r="W15" s="17"/>
      <c r="Y15" s="17"/>
      <c r="AA15" s="17"/>
    </row>
    <row r="16" spans="1:27" ht="14.25">
      <c r="A16" s="2"/>
      <c r="B16" s="2"/>
      <c r="C16" s="32"/>
      <c r="D16" s="30"/>
      <c r="E16" s="30"/>
      <c r="F16" s="32"/>
      <c r="G16" s="30"/>
      <c r="H16" s="30"/>
      <c r="I16" s="33"/>
      <c r="L16" s="17"/>
      <c r="N16" s="17"/>
      <c r="P16" s="17"/>
      <c r="S16" s="17"/>
      <c r="U16" s="17"/>
      <c r="W16" s="17"/>
      <c r="Y16" s="17"/>
      <c r="AA16" s="17"/>
    </row>
    <row r="17" spans="1:16" ht="14.25">
      <c r="A17" s="2"/>
      <c r="B17" s="1" t="s">
        <v>24</v>
      </c>
      <c r="C17" s="30">
        <f>+'[1]5.1 Tiendas farmacias c Ventas'!L16</f>
        <v>6</v>
      </c>
      <c r="D17" s="30">
        <f>+'[3]5.3 Promedio vtas x operación'!N14+'[4]5.6 Total ventas por oper caja'!K13</f>
        <v>3517</v>
      </c>
      <c r="E17" s="30">
        <f>+F17/D17</f>
        <v>45.29428490190503</v>
      </c>
      <c r="F17" s="30">
        <f>+'[1]5.1 Tiendas farmacias c Ventas'!N16</f>
        <v>159300</v>
      </c>
      <c r="G17" s="30">
        <f>+'[3]5.3 Promedio vtas x operación'!H14+'[4]5.6 Total ventas por oper caja'!H13</f>
        <v>1399711</v>
      </c>
      <c r="H17" s="31">
        <f>+G17/C17</f>
        <v>233285.16666666666</v>
      </c>
      <c r="I17" s="33">
        <f aca="true" t="shared" si="0" ref="I17:I47">+G17/G$12*100</f>
        <v>1.464263700277919</v>
      </c>
      <c r="J17" s="17"/>
      <c r="K17" s="21">
        <v>95287458.93200001</v>
      </c>
      <c r="L17" s="22">
        <f aca="true" t="shared" si="1" ref="L17:L47">+TRUNC(M17,5)</f>
        <v>0.01468</v>
      </c>
      <c r="M17" s="19">
        <f aca="true" t="shared" si="2" ref="M17:M47">+(G17/K17)</f>
        <v>0.0146893517330426</v>
      </c>
      <c r="N17" s="17"/>
      <c r="P17" s="17"/>
    </row>
    <row r="18" spans="1:27" ht="14.25">
      <c r="A18" s="2"/>
      <c r="B18" s="1" t="s">
        <v>25</v>
      </c>
      <c r="C18" s="30">
        <f>+'[1]5.1 Tiendas farmacias c Ventas'!L17</f>
        <v>11</v>
      </c>
      <c r="D18" s="30">
        <f>+'[3]5.3 Promedio vtas x operación'!N21+'[4]5.6 Total ventas por oper caja'!K18</f>
        <v>5382</v>
      </c>
      <c r="E18" s="30">
        <f aca="true" t="shared" si="3" ref="E18:E47">+F18/D18</f>
        <v>47.207357859531776</v>
      </c>
      <c r="F18" s="30">
        <f>+'[1]5.1 Tiendas farmacias c Ventas'!N17</f>
        <v>254070</v>
      </c>
      <c r="G18" s="30">
        <f>+'[3]5.3 Promedio vtas x operación'!H21+'[4]5.6 Total ventas por oper caja'!H18</f>
        <v>2092784</v>
      </c>
      <c r="H18" s="31">
        <f aca="true" t="shared" si="4" ref="H18:H47">+G18/C18</f>
        <v>190253.0909090909</v>
      </c>
      <c r="I18" s="33">
        <f t="shared" si="0"/>
        <v>2.189300251067845</v>
      </c>
      <c r="J18" s="17"/>
      <c r="K18" s="21">
        <v>95287458.93200001</v>
      </c>
      <c r="L18" s="19">
        <f t="shared" si="1"/>
        <v>0.02196</v>
      </c>
      <c r="M18" s="19">
        <f t="shared" si="2"/>
        <v>0.0219628482431615</v>
      </c>
      <c r="N18" s="17"/>
      <c r="P18" s="17"/>
      <c r="Q18" s="17"/>
      <c r="S18" s="17"/>
      <c r="U18" s="17"/>
      <c r="W18" s="17"/>
      <c r="Y18" s="17"/>
      <c r="AA18" s="17"/>
    </row>
    <row r="19" spans="1:27" ht="14.25">
      <c r="A19" s="2"/>
      <c r="B19" s="1" t="s">
        <v>26</v>
      </c>
      <c r="C19" s="30">
        <f>+'[1]5.1 Tiendas farmacias c Ventas'!L18</f>
        <v>11</v>
      </c>
      <c r="D19" s="30">
        <f>+'[3]5.3 Promedio vtas x operación'!N31+'[4]5.6 Total ventas por oper caja'!K25</f>
        <v>2957</v>
      </c>
      <c r="E19" s="30">
        <f t="shared" si="3"/>
        <v>103.71525194453838</v>
      </c>
      <c r="F19" s="30">
        <f>+'[1]5.1 Tiendas farmacias c Ventas'!N18</f>
        <v>306686</v>
      </c>
      <c r="G19" s="30">
        <f>+'[3]5.3 Promedio vtas x operación'!H31+'[4]5.6 Total ventas por oper caja'!H25</f>
        <v>2673377</v>
      </c>
      <c r="H19" s="31">
        <f t="shared" si="4"/>
        <v>243034.27272727274</v>
      </c>
      <c r="I19" s="33">
        <f t="shared" si="0"/>
        <v>2.79666938264962</v>
      </c>
      <c r="J19" s="17"/>
      <c r="K19" s="21">
        <v>95287458.93200001</v>
      </c>
      <c r="L19" s="19">
        <f t="shared" si="1"/>
        <v>0.02805</v>
      </c>
      <c r="M19" s="19">
        <f t="shared" si="2"/>
        <v>0.02805591659137224</v>
      </c>
      <c r="N19" s="17"/>
      <c r="P19" s="17"/>
      <c r="Q19" s="17"/>
      <c r="S19" s="17"/>
      <c r="U19" s="17"/>
      <c r="W19" s="17"/>
      <c r="Y19" s="17"/>
      <c r="AA19" s="17"/>
    </row>
    <row r="20" spans="1:27" ht="14.25">
      <c r="A20" s="2"/>
      <c r="B20" s="1" t="s">
        <v>27</v>
      </c>
      <c r="C20" s="30">
        <f>+'[1]5.1 Tiendas farmacias c Ventas'!L19</f>
        <v>7</v>
      </c>
      <c r="D20" s="30">
        <f>+'[3]5.3 Promedio vtas x operación'!N43+'[4]5.6 Total ventas por oper caja'!K30</f>
        <v>2398</v>
      </c>
      <c r="E20" s="30">
        <f t="shared" si="3"/>
        <v>75.53169307756464</v>
      </c>
      <c r="F20" s="30">
        <f>+'[1]5.1 Tiendas farmacias c Ventas'!N19</f>
        <v>181125</v>
      </c>
      <c r="G20" s="30">
        <f>+'[3]5.3 Promedio vtas x operación'!H43+'[4]5.6 Total ventas por oper caja'!H30</f>
        <v>1737992</v>
      </c>
      <c r="H20" s="31">
        <f t="shared" si="4"/>
        <v>248284.57142857142</v>
      </c>
      <c r="I20" s="33">
        <f t="shared" si="0"/>
        <v>1.8181457436380943</v>
      </c>
      <c r="J20" s="17"/>
      <c r="K20" s="21">
        <v>95287458.93200001</v>
      </c>
      <c r="L20" s="19">
        <f t="shared" si="1"/>
        <v>0.01823</v>
      </c>
      <c r="M20" s="19">
        <f t="shared" si="2"/>
        <v>0.018239462144124162</v>
      </c>
      <c r="N20" s="17"/>
      <c r="P20" s="17"/>
      <c r="Q20" s="17"/>
      <c r="S20" s="17"/>
      <c r="U20" s="17"/>
      <c r="W20" s="17"/>
      <c r="Y20" s="17"/>
      <c r="AA20" s="17"/>
    </row>
    <row r="21" spans="1:27" ht="14.25">
      <c r="A21" s="2"/>
      <c r="B21" s="1" t="s">
        <v>28</v>
      </c>
      <c r="C21" s="30">
        <f>+'[1]5.1 Tiendas farmacias c Ventas'!L20</f>
        <v>12</v>
      </c>
      <c r="D21" s="30">
        <f>+'[3]5.3 Promedio vtas x operación'!N51+'[4]5.6 Total ventas por oper caja'!K35</f>
        <v>5713.56</v>
      </c>
      <c r="E21" s="30">
        <f t="shared" si="3"/>
        <v>52.3375968748031</v>
      </c>
      <c r="F21" s="30">
        <f>+'[1]5.1 Tiendas farmacias c Ventas'!N20</f>
        <v>299034</v>
      </c>
      <c r="G21" s="30">
        <f>+'[3]5.3 Promedio vtas x operación'!H51+'[4]5.6 Total ventas por oper caja'!H35</f>
        <v>2837683</v>
      </c>
      <c r="H21" s="31">
        <f t="shared" si="4"/>
        <v>236473.58333333334</v>
      </c>
      <c r="I21" s="33">
        <f t="shared" si="0"/>
        <v>2.9685529439975435</v>
      </c>
      <c r="J21" s="17"/>
      <c r="K21" s="21">
        <v>95287458.93200001</v>
      </c>
      <c r="L21" s="19">
        <f t="shared" si="1"/>
        <v>0.02978</v>
      </c>
      <c r="M21" s="19">
        <f t="shared" si="2"/>
        <v>0.02978023584431038</v>
      </c>
      <c r="N21" s="17"/>
      <c r="P21" s="17"/>
      <c r="Q21" s="17"/>
      <c r="S21" s="17"/>
      <c r="U21" s="17"/>
      <c r="W21" s="17"/>
      <c r="Y21" s="17"/>
      <c r="AA21" s="17"/>
    </row>
    <row r="22" spans="1:27" ht="14.25">
      <c r="A22" s="2"/>
      <c r="B22" s="1" t="s">
        <v>29</v>
      </c>
      <c r="C22" s="30">
        <f>+'[1]5.1 Tiendas farmacias c Ventas'!L21</f>
        <v>6</v>
      </c>
      <c r="D22" s="30">
        <f>+'[3]5.3 Promedio vtas x operación'!N66+'[4]5.6 Total ventas por oper caja'!K40</f>
        <v>2687</v>
      </c>
      <c r="E22" s="30">
        <f t="shared" si="3"/>
        <v>87.15333085225159</v>
      </c>
      <c r="F22" s="30">
        <f>+'[1]5.1 Tiendas farmacias c Ventas'!N21</f>
        <v>234181</v>
      </c>
      <c r="G22" s="30">
        <f>+'[3]5.3 Promedio vtas x operación'!H66+'[4]5.6 Total ventas por oper caja'!H40</f>
        <v>1862065</v>
      </c>
      <c r="H22" s="31">
        <f t="shared" si="4"/>
        <v>310344.1666666667</v>
      </c>
      <c r="I22" s="33">
        <f t="shared" si="0"/>
        <v>1.9479408156812392</v>
      </c>
      <c r="J22" s="17"/>
      <c r="K22" s="21">
        <v>95287458.93200001</v>
      </c>
      <c r="L22" s="19">
        <f t="shared" si="1"/>
        <v>0.01954</v>
      </c>
      <c r="M22" s="19">
        <f t="shared" si="2"/>
        <v>0.01954155374558603</v>
      </c>
      <c r="N22" s="17"/>
      <c r="P22" s="17"/>
      <c r="Q22" s="17"/>
      <c r="S22" s="17"/>
      <c r="U22" s="17"/>
      <c r="W22" s="17"/>
      <c r="Y22" s="17"/>
      <c r="AA22" s="17"/>
    </row>
    <row r="23" spans="1:27" ht="14.25">
      <c r="A23" s="2"/>
      <c r="B23" s="1" t="s">
        <v>30</v>
      </c>
      <c r="C23" s="30">
        <f>+'[1]5.1 Tiendas farmacias c Ventas'!L22</f>
        <v>14</v>
      </c>
      <c r="D23" s="30">
        <f>+'[3]5.3 Promedio vtas x operación'!N72+'[4]5.6 Total ventas por oper caja'!K46</f>
        <v>6090</v>
      </c>
      <c r="E23" s="30">
        <f t="shared" si="3"/>
        <v>44.77389162561576</v>
      </c>
      <c r="F23" s="30">
        <f>+'[1]5.1 Tiendas farmacias c Ventas'!N22</f>
        <v>272673</v>
      </c>
      <c r="G23" s="30">
        <f>+'[3]5.3 Promedio vtas x operación'!H72+'[4]5.6 Total ventas por oper caja'!H46</f>
        <v>3093394</v>
      </c>
      <c r="H23" s="31">
        <f t="shared" si="4"/>
        <v>220956.7142857143</v>
      </c>
      <c r="I23" s="33">
        <f t="shared" si="0"/>
        <v>3.236056975230968</v>
      </c>
      <c r="J23" s="17"/>
      <c r="K23" s="21">
        <v>95287458.93200001</v>
      </c>
      <c r="L23" s="19">
        <f t="shared" si="1"/>
        <v>0.03246</v>
      </c>
      <c r="M23" s="19">
        <f t="shared" si="2"/>
        <v>0.03246381039720598</v>
      </c>
      <c r="N23" s="17"/>
      <c r="P23" s="17"/>
      <c r="Q23" s="17"/>
      <c r="S23" s="17"/>
      <c r="U23" s="17"/>
      <c r="W23" s="17"/>
      <c r="Y23" s="17"/>
      <c r="AA23" s="17"/>
    </row>
    <row r="24" spans="1:27" ht="14.25">
      <c r="A24" s="2"/>
      <c r="B24" s="1" t="s">
        <v>31</v>
      </c>
      <c r="C24" s="30">
        <f>+'[1]5.1 Tiendas farmacias c Ventas'!L23</f>
        <v>16</v>
      </c>
      <c r="D24" s="30">
        <f>+'[3]5.3 Promedio vtas x operación'!N85+'[4]5.6 Total ventas por oper caja'!K53</f>
        <v>6822</v>
      </c>
      <c r="E24" s="30">
        <f t="shared" si="3"/>
        <v>80.33435942538846</v>
      </c>
      <c r="F24" s="30">
        <f>+'[1]5.1 Tiendas farmacias c Ventas'!N23</f>
        <v>548041</v>
      </c>
      <c r="G24" s="30">
        <f>+'[3]5.3 Promedio vtas x operación'!H85+'[4]5.6 Total ventas por oper caja'!H53</f>
        <v>4105047</v>
      </c>
      <c r="H24" s="31">
        <f t="shared" si="4"/>
        <v>256565.4375</v>
      </c>
      <c r="I24" s="33">
        <f t="shared" si="0"/>
        <v>4.294365987003582</v>
      </c>
      <c r="J24" s="17"/>
      <c r="K24" s="21">
        <v>95287458.93200001</v>
      </c>
      <c r="L24" s="19">
        <f t="shared" si="1"/>
        <v>0.04308</v>
      </c>
      <c r="M24" s="19">
        <f t="shared" si="2"/>
        <v>0.04308066398254449</v>
      </c>
      <c r="N24" s="17"/>
      <c r="P24" s="17"/>
      <c r="Q24" s="17"/>
      <c r="S24" s="17"/>
      <c r="U24" s="17"/>
      <c r="W24" s="17"/>
      <c r="Y24" s="17"/>
      <c r="AA24" s="17"/>
    </row>
    <row r="25" spans="1:27" ht="14.25">
      <c r="A25" s="2"/>
      <c r="B25" s="1" t="s">
        <v>32</v>
      </c>
      <c r="C25" s="30">
        <f>+'[1]5.1 Tiendas farmacias c Ventas'!L24</f>
        <v>11</v>
      </c>
      <c r="D25" s="30">
        <f>+'[3]5.3 Promedio vtas x operación'!N122+'[4]5.6 Total ventas por oper caja'!K83</f>
        <v>7008</v>
      </c>
      <c r="E25" s="30">
        <f t="shared" si="3"/>
        <v>40.20319634703196</v>
      </c>
      <c r="F25" s="30">
        <f>+'[1]5.1 Tiendas farmacias c Ventas'!N24</f>
        <v>281744</v>
      </c>
      <c r="G25" s="30">
        <f>+'[3]5.3 Promedio vtas x operación'!H122+'[4]5.6 Total ventas por oper caja'!H83</f>
        <v>2799475</v>
      </c>
      <c r="H25" s="31">
        <f t="shared" si="4"/>
        <v>254497.72727272726</v>
      </c>
      <c r="I25" s="33">
        <f t="shared" si="0"/>
        <v>2.9285828448412046</v>
      </c>
      <c r="J25" s="17"/>
      <c r="K25" s="21">
        <v>95287458.93200001</v>
      </c>
      <c r="L25" s="19">
        <f t="shared" si="1"/>
        <v>0.02937</v>
      </c>
      <c r="M25" s="19">
        <f t="shared" si="2"/>
        <v>0.029379259677790225</v>
      </c>
      <c r="N25" s="17"/>
      <c r="P25" s="17"/>
      <c r="Q25" s="17"/>
      <c r="S25" s="17"/>
      <c r="U25" s="17"/>
      <c r="W25" s="17"/>
      <c r="Y25" s="17"/>
      <c r="AA25" s="17"/>
    </row>
    <row r="26" spans="1:27" ht="14.25">
      <c r="A26" s="2"/>
      <c r="B26" s="1" t="s">
        <v>33</v>
      </c>
      <c r="C26" s="30">
        <f>+'[1]5.1 Tiendas farmacias c Ventas'!L25</f>
        <v>15</v>
      </c>
      <c r="D26" s="30">
        <f>+'[3]5.3 Promedio vtas x operación'!N132+'[4]5.6 Total ventas por oper caja'!K90</f>
        <v>7983</v>
      </c>
      <c r="E26" s="30">
        <f t="shared" si="3"/>
        <v>39.07866716773143</v>
      </c>
      <c r="F26" s="30">
        <f>+'[1]5.1 Tiendas farmacias c Ventas'!N25</f>
        <v>311965</v>
      </c>
      <c r="G26" s="30">
        <f>+'[3]5.3 Promedio vtas x operación'!H132+'[4]5.6 Total ventas por oper caja'!H90</f>
        <v>2690339</v>
      </c>
      <c r="H26" s="31">
        <f t="shared" si="4"/>
        <v>179355.93333333332</v>
      </c>
      <c r="I26" s="33">
        <f t="shared" si="0"/>
        <v>2.8144136462041067</v>
      </c>
      <c r="J26" s="17"/>
      <c r="K26" s="21">
        <v>95287458.93200001</v>
      </c>
      <c r="L26" s="19">
        <f t="shared" si="1"/>
        <v>0.02823</v>
      </c>
      <c r="M26" s="19">
        <f t="shared" si="2"/>
        <v>0.02823392532610096</v>
      </c>
      <c r="N26" s="17"/>
      <c r="P26" s="17"/>
      <c r="Q26" s="17"/>
      <c r="S26" s="17"/>
      <c r="U26" s="17"/>
      <c r="W26" s="17"/>
      <c r="Y26" s="17"/>
      <c r="AA26" s="17"/>
    </row>
    <row r="27" spans="1:27" ht="14.25">
      <c r="A27" s="2"/>
      <c r="B27" s="1" t="s">
        <v>34</v>
      </c>
      <c r="C27" s="30">
        <f>+'[1]5.1 Tiendas farmacias c Ventas'!L26</f>
        <v>28</v>
      </c>
      <c r="D27" s="30">
        <f>+'[3]5.3 Promedio vtas x operación'!N147+'[4]5.6 Total ventas por oper caja'!K96</f>
        <v>10024</v>
      </c>
      <c r="E27" s="30">
        <f t="shared" si="3"/>
        <v>52.76805666400639</v>
      </c>
      <c r="F27" s="30">
        <f>+'[1]5.1 Tiendas farmacias c Ventas'!N26</f>
        <v>528947</v>
      </c>
      <c r="G27" s="30">
        <f>+'[3]5.3 Promedio vtas x operación'!H147+'[4]5.6 Total ventas por oper caja'!H96</f>
        <v>6722900</v>
      </c>
      <c r="H27" s="31">
        <f t="shared" si="4"/>
        <v>240103.57142857142</v>
      </c>
      <c r="I27" s="33">
        <f t="shared" si="0"/>
        <v>7.032950680960871</v>
      </c>
      <c r="J27" s="17"/>
      <c r="K27" s="21">
        <v>95287458.93200001</v>
      </c>
      <c r="L27" s="19">
        <f t="shared" si="1"/>
        <v>0.07055</v>
      </c>
      <c r="M27" s="19">
        <f t="shared" si="2"/>
        <v>0.07055388059826072</v>
      </c>
      <c r="N27" s="17"/>
      <c r="P27" s="17"/>
      <c r="Q27" s="17"/>
      <c r="S27" s="17"/>
      <c r="U27" s="17"/>
      <c r="W27" s="17"/>
      <c r="Y27" s="17"/>
      <c r="AA27" s="17"/>
    </row>
    <row r="28" spans="1:27" ht="14.25">
      <c r="A28" s="2"/>
      <c r="B28" s="1" t="s">
        <v>35</v>
      </c>
      <c r="C28" s="30">
        <f>+'[1]5.1 Tiendas farmacias c Ventas'!L27</f>
        <v>10</v>
      </c>
      <c r="D28" s="30">
        <f>+'[3]5.3 Promedio vtas x operación'!N164+'[4]5.6 Total ventas por oper caja'!K116</f>
        <v>4074</v>
      </c>
      <c r="E28" s="30">
        <f t="shared" si="3"/>
        <v>96.639911634757</v>
      </c>
      <c r="F28" s="30">
        <f>+'[1]5.1 Tiendas farmacias c Ventas'!N27</f>
        <v>393711</v>
      </c>
      <c r="G28" s="30">
        <f>+'[3]5.3 Promedio vtas x operación'!H164+'[4]5.6 Total ventas por oper caja'!H116</f>
        <v>3598610</v>
      </c>
      <c r="H28" s="31">
        <f t="shared" si="4"/>
        <v>359861</v>
      </c>
      <c r="I28" s="33">
        <f t="shared" si="0"/>
        <v>3.764572825716967</v>
      </c>
      <c r="J28" s="17"/>
      <c r="K28" s="21">
        <v>95287458.93200001</v>
      </c>
      <c r="L28" s="19">
        <f t="shared" si="1"/>
        <v>0.03776</v>
      </c>
      <c r="M28" s="19">
        <f t="shared" si="2"/>
        <v>0.037765830260706984</v>
      </c>
      <c r="N28" s="17"/>
      <c r="P28" s="17"/>
      <c r="Q28" s="17"/>
      <c r="S28" s="17"/>
      <c r="U28" s="17"/>
      <c r="W28" s="17"/>
      <c r="Y28" s="17"/>
      <c r="AA28" s="17"/>
    </row>
    <row r="29" spans="1:27" ht="14.25">
      <c r="A29" s="2"/>
      <c r="B29" s="1" t="s">
        <v>36</v>
      </c>
      <c r="C29" s="30">
        <f>+'[1]5.1 Tiendas farmacias c Ventas'!L28</f>
        <v>14</v>
      </c>
      <c r="D29" s="30">
        <f>+'[3]5.3 Promedio vtas x operación'!N175+'[4]5.6 Total ventas por oper caja'!K121</f>
        <v>9596</v>
      </c>
      <c r="E29" s="30">
        <f t="shared" si="3"/>
        <v>52.790016673614005</v>
      </c>
      <c r="F29" s="30">
        <f>+'[1]5.1 Tiendas farmacias c Ventas'!N28</f>
        <v>506573</v>
      </c>
      <c r="G29" s="30">
        <f>+'[3]5.3 Promedio vtas x operación'!H175+'[4]5.6 Total ventas por oper caja'!H121</f>
        <v>3841393</v>
      </c>
      <c r="H29" s="31">
        <f t="shared" si="4"/>
        <v>274385.21428571426</v>
      </c>
      <c r="I29" s="33">
        <f t="shared" si="0"/>
        <v>4.018552635795315</v>
      </c>
      <c r="J29" s="17"/>
      <c r="K29" s="21">
        <v>95287458.93200001</v>
      </c>
      <c r="L29" s="19">
        <f t="shared" si="1"/>
        <v>0.04031</v>
      </c>
      <c r="M29" s="19">
        <f t="shared" si="2"/>
        <v>0.04031373113581855</v>
      </c>
      <c r="N29" s="17"/>
      <c r="P29" s="17"/>
      <c r="Q29" s="17"/>
      <c r="S29" s="17"/>
      <c r="U29" s="17"/>
      <c r="W29" s="17"/>
      <c r="Y29" s="17"/>
      <c r="AA29" s="17"/>
    </row>
    <row r="30" spans="1:27" ht="14.25">
      <c r="A30" s="2"/>
      <c r="B30" s="1" t="s">
        <v>37</v>
      </c>
      <c r="C30" s="30">
        <f>+'[1]5.1 Tiendas farmacias c Ventas'!L29</f>
        <v>9</v>
      </c>
      <c r="D30" s="30">
        <f>+'[3]5.3 Promedio vtas x operación'!N186+'[4]5.6 Total ventas por oper caja'!K130</f>
        <v>8444</v>
      </c>
      <c r="E30" s="30">
        <f t="shared" si="3"/>
        <v>64.92195641875888</v>
      </c>
      <c r="F30" s="30">
        <f>+'[1]5.1 Tiendas farmacias c Ventas'!N29</f>
        <v>548201</v>
      </c>
      <c r="G30" s="34">
        <f>+'[3]5.3 Promedio vtas x operación'!H186+'[4]5.6 Total ventas por oper caja'!H130</f>
        <v>3046157</v>
      </c>
      <c r="H30" s="31">
        <f t="shared" si="4"/>
        <v>338461.8888888889</v>
      </c>
      <c r="I30" s="33">
        <f t="shared" si="0"/>
        <v>3.1866414713090667</v>
      </c>
      <c r="J30" s="17"/>
      <c r="K30" s="21">
        <v>95287458.93200001</v>
      </c>
      <c r="L30" s="19">
        <f t="shared" si="1"/>
        <v>0.03196</v>
      </c>
      <c r="M30" s="19">
        <f t="shared" si="2"/>
        <v>0.03196807884418273</v>
      </c>
      <c r="N30" s="17"/>
      <c r="P30" s="17"/>
      <c r="Q30" s="17"/>
      <c r="S30" s="17"/>
      <c r="U30" s="17"/>
      <c r="W30" s="17"/>
      <c r="Y30" s="17"/>
      <c r="AA30" s="17"/>
    </row>
    <row r="31" spans="1:27" ht="14.25">
      <c r="A31" s="2"/>
      <c r="B31" s="1" t="s">
        <v>38</v>
      </c>
      <c r="C31" s="30">
        <f>+'[1]5.1 Tiendas farmacias c Ventas'!L30</f>
        <v>16</v>
      </c>
      <c r="D31" s="30">
        <f>+'[3]5.3 Promedio vtas x operación'!N197+'[4]5.6 Total ventas por oper caja'!K134</f>
        <v>10178</v>
      </c>
      <c r="E31" s="30">
        <f t="shared" si="3"/>
        <v>42.6907054431126</v>
      </c>
      <c r="F31" s="30">
        <f>+'[1]5.1 Tiendas farmacias c Ventas'!N30</f>
        <v>434506</v>
      </c>
      <c r="G31" s="30">
        <f>+'[3]5.3 Promedio vtas x operación'!H197+'[4]5.6 Total ventas por oper caja'!H134</f>
        <v>3812106.13</v>
      </c>
      <c r="H31" s="31">
        <f t="shared" si="4"/>
        <v>238256.633125</v>
      </c>
      <c r="I31" s="33">
        <f t="shared" si="0"/>
        <v>3.9879150965920376</v>
      </c>
      <c r="J31" s="17"/>
      <c r="K31" s="21">
        <v>95287458.93200001</v>
      </c>
      <c r="L31" s="19">
        <f t="shared" si="1"/>
        <v>0.04</v>
      </c>
      <c r="M31" s="19">
        <f t="shared" si="2"/>
        <v>0.04000637830756336</v>
      </c>
      <c r="N31" s="17"/>
      <c r="P31" s="17"/>
      <c r="Q31" s="17"/>
      <c r="S31" s="17"/>
      <c r="U31" s="17"/>
      <c r="W31" s="17"/>
      <c r="Y31" s="17"/>
      <c r="AA31" s="17"/>
    </row>
    <row r="32" spans="1:27" ht="14.25">
      <c r="A32" s="2"/>
      <c r="B32" s="1" t="s">
        <v>39</v>
      </c>
      <c r="C32" s="30">
        <f>+'[1]5.1 Tiendas farmacias c Ventas'!L31</f>
        <v>8</v>
      </c>
      <c r="D32" s="30">
        <f>+'[3]5.3 Promedio vtas x operación'!N214+'[4]5.6 Total ventas por oper caja'!K140</f>
        <v>4244</v>
      </c>
      <c r="E32" s="30">
        <f t="shared" si="3"/>
        <v>40.30867106503299</v>
      </c>
      <c r="F32" s="30">
        <f>+'[1]5.1 Tiendas farmacias c Ventas'!N31</f>
        <v>171070</v>
      </c>
      <c r="G32" s="30">
        <f>+'[3]5.3 Promedio vtas x operación'!H214+'[4]5.6 Total ventas por oper caja'!H140</f>
        <v>1566902</v>
      </c>
      <c r="H32" s="31">
        <f t="shared" si="4"/>
        <v>195862.75</v>
      </c>
      <c r="I32" s="33">
        <f t="shared" si="0"/>
        <v>1.6391653137632494</v>
      </c>
      <c r="J32" s="17"/>
      <c r="K32" s="21">
        <v>95287458.93200001</v>
      </c>
      <c r="L32" s="19">
        <f t="shared" si="1"/>
        <v>0.01644</v>
      </c>
      <c r="M32" s="19">
        <f t="shared" si="2"/>
        <v>0.016443947792942913</v>
      </c>
      <c r="N32" s="17"/>
      <c r="P32" s="17"/>
      <c r="Q32" s="17"/>
      <c r="S32" s="17"/>
      <c r="U32" s="17"/>
      <c r="W32" s="17"/>
      <c r="Y32" s="17"/>
      <c r="AA32" s="17"/>
    </row>
    <row r="33" spans="1:27" ht="14.25">
      <c r="A33" s="2"/>
      <c r="B33" s="1" t="s">
        <v>40</v>
      </c>
      <c r="C33" s="30">
        <f>+'[1]5.1 Tiendas farmacias c Ventas'!L32</f>
        <v>11</v>
      </c>
      <c r="D33" s="30">
        <f>+'[3]5.3 Promedio vtas x operación'!N222+'[4]5.6 Total ventas por oper caja'!K146</f>
        <v>4113</v>
      </c>
      <c r="E33" s="30">
        <f t="shared" si="3"/>
        <v>45.04303428154632</v>
      </c>
      <c r="F33" s="30">
        <f>+'[1]5.1 Tiendas farmacias c Ventas'!N32</f>
        <v>185262</v>
      </c>
      <c r="G33" s="30">
        <f>+'[3]5.3 Promedio vtas x operación'!H222+'[4]5.6 Total ventas por oper caja'!H146</f>
        <v>2042071</v>
      </c>
      <c r="H33" s="31">
        <f t="shared" si="4"/>
        <v>185642.81818181818</v>
      </c>
      <c r="I33" s="33">
        <f t="shared" si="0"/>
        <v>2.13624843892077</v>
      </c>
      <c r="J33" s="17"/>
      <c r="K33" s="21">
        <v>95287458.93200001</v>
      </c>
      <c r="L33" s="19">
        <f t="shared" si="1"/>
        <v>0.02143</v>
      </c>
      <c r="M33" s="19">
        <f t="shared" si="2"/>
        <v>0.02143063759793703</v>
      </c>
      <c r="N33" s="17"/>
      <c r="P33" s="17"/>
      <c r="Q33" s="17"/>
      <c r="S33" s="17"/>
      <c r="U33" s="17"/>
      <c r="W33" s="17"/>
      <c r="Y33" s="17"/>
      <c r="AA33" s="17"/>
    </row>
    <row r="34" spans="1:27" ht="14.25">
      <c r="A34" s="2"/>
      <c r="B34" s="1" t="s">
        <v>41</v>
      </c>
      <c r="C34" s="30">
        <f>+'[1]5.1 Tiendas farmacias c Ventas'!L33</f>
        <v>10</v>
      </c>
      <c r="D34" s="30">
        <f>+'[3]5.3 Promedio vtas x operación'!N230+'[4]5.6 Total ventas por oper caja'!K155</f>
        <v>7647</v>
      </c>
      <c r="E34" s="30">
        <f t="shared" si="3"/>
        <v>38.002746174970575</v>
      </c>
      <c r="F34" s="30">
        <f>+'[1]5.1 Tiendas farmacias c Ventas'!N33</f>
        <v>290607</v>
      </c>
      <c r="G34" s="30">
        <f>+'[3]5.3 Promedio vtas x operación'!H230+'[4]5.6 Total ventas por oper caja'!H155</f>
        <v>2689306</v>
      </c>
      <c r="H34" s="31">
        <f t="shared" si="4"/>
        <v>268930.6</v>
      </c>
      <c r="I34" s="33">
        <f t="shared" si="0"/>
        <v>2.813333005698754</v>
      </c>
      <c r="J34" s="17"/>
      <c r="K34" s="21">
        <v>95287458.93200001</v>
      </c>
      <c r="L34" s="19">
        <f t="shared" si="1"/>
        <v>0.02822</v>
      </c>
      <c r="M34" s="19">
        <f t="shared" si="2"/>
        <v>0.02822308444513322</v>
      </c>
      <c r="N34" s="17"/>
      <c r="P34" s="17"/>
      <c r="Q34" s="17"/>
      <c r="S34" s="17"/>
      <c r="U34" s="17"/>
      <c r="W34" s="17"/>
      <c r="Y34" s="17"/>
      <c r="AA34" s="17"/>
    </row>
    <row r="35" spans="1:27" ht="14.25">
      <c r="A35" s="2"/>
      <c r="B35" s="1" t="s">
        <v>42</v>
      </c>
      <c r="C35" s="30">
        <f>+'[1]5.1 Tiendas farmacias c Ventas'!L34</f>
        <v>15</v>
      </c>
      <c r="D35" s="30">
        <f>+'[3]5.3 Promedio vtas x operación'!N240+'[4]5.6 Total ventas por oper caja'!K161</f>
        <v>8120</v>
      </c>
      <c r="E35" s="30">
        <f t="shared" si="3"/>
        <v>37.880172413793105</v>
      </c>
      <c r="F35" s="30">
        <f>+'[1]5.1 Tiendas farmacias c Ventas'!N34</f>
        <v>307587</v>
      </c>
      <c r="G35" s="30">
        <f>+'[3]5.3 Promedio vtas x operación'!H240+'[4]5.6 Total ventas por oper caja'!H161</f>
        <v>2920607.5</v>
      </c>
      <c r="H35" s="31">
        <f t="shared" si="4"/>
        <v>194707.16666666666</v>
      </c>
      <c r="I35" s="33">
        <f t="shared" si="0"/>
        <v>3.0553018051650964</v>
      </c>
      <c r="J35" s="17"/>
      <c r="K35" s="21">
        <v>95287458.93200001</v>
      </c>
      <c r="L35" s="19">
        <f t="shared" si="1"/>
        <v>0.03065</v>
      </c>
      <c r="M35" s="19">
        <f t="shared" si="2"/>
        <v>0.03065049202418372</v>
      </c>
      <c r="N35" s="17"/>
      <c r="P35" s="17"/>
      <c r="Q35" s="17"/>
      <c r="S35" s="17"/>
      <c r="U35" s="17"/>
      <c r="W35" s="17"/>
      <c r="Y35" s="17"/>
      <c r="AA35" s="17"/>
    </row>
    <row r="36" spans="1:27" ht="14.25">
      <c r="A36" s="2"/>
      <c r="B36" s="1" t="s">
        <v>43</v>
      </c>
      <c r="C36" s="30">
        <f>+'[1]5.1 Tiendas farmacias c Ventas'!L35</f>
        <v>12</v>
      </c>
      <c r="D36" s="30">
        <f>+'[3]5.3 Promedio vtas x operación'!N255+'[4]5.6 Total ventas por oper caja'!K167</f>
        <v>5728</v>
      </c>
      <c r="E36" s="30">
        <f t="shared" si="3"/>
        <v>23.817388268156424</v>
      </c>
      <c r="F36" s="30">
        <f>+'[1]5.1 Tiendas farmacias c Ventas'!N35</f>
        <v>136426</v>
      </c>
      <c r="G36" s="30">
        <f>+'[3]5.3 Promedio vtas x operación'!H255+'[4]5.6 Total ventas por oper caja'!H167</f>
        <v>1526929</v>
      </c>
      <c r="H36" s="31">
        <f t="shared" si="4"/>
        <v>127244.08333333333</v>
      </c>
      <c r="I36" s="33">
        <f t="shared" si="0"/>
        <v>1.5973488152923443</v>
      </c>
      <c r="J36" s="17"/>
      <c r="K36" s="21">
        <v>95287458.93200001</v>
      </c>
      <c r="L36" s="19">
        <f t="shared" si="1"/>
        <v>0.01602</v>
      </c>
      <c r="M36" s="19">
        <f t="shared" si="2"/>
        <v>0.016024448727189403</v>
      </c>
      <c r="N36" s="17"/>
      <c r="P36" s="17"/>
      <c r="Q36" s="17"/>
      <c r="S36" s="17"/>
      <c r="U36" s="17"/>
      <c r="W36" s="17"/>
      <c r="Y36" s="17"/>
      <c r="AA36" s="17"/>
    </row>
    <row r="37" spans="1:27" ht="14.25">
      <c r="A37" s="2"/>
      <c r="B37" s="1" t="s">
        <v>44</v>
      </c>
      <c r="C37" s="30">
        <f>+'[1]5.1 Tiendas farmacias c Ventas'!L36</f>
        <v>6</v>
      </c>
      <c r="D37" s="30">
        <f>+'[3]5.3 Promedio vtas x operación'!N268+'[4]5.6 Total ventas por oper caja'!K172</f>
        <v>1763</v>
      </c>
      <c r="E37" s="30">
        <f t="shared" si="3"/>
        <v>80.66193987521271</v>
      </c>
      <c r="F37" s="30">
        <f>+'[1]5.1 Tiendas farmacias c Ventas'!N36</f>
        <v>142207</v>
      </c>
      <c r="G37" s="30">
        <v>1263482</v>
      </c>
      <c r="H37" s="31">
        <f t="shared" si="4"/>
        <v>210580.33333333334</v>
      </c>
      <c r="I37" s="33">
        <f t="shared" si="0"/>
        <v>1.3217520106325846</v>
      </c>
      <c r="J37" s="17"/>
      <c r="K37" s="21">
        <v>95287458.93200001</v>
      </c>
      <c r="L37" s="19">
        <f t="shared" si="1"/>
        <v>0.01325</v>
      </c>
      <c r="M37" s="19">
        <f t="shared" si="2"/>
        <v>0.013259688254481197</v>
      </c>
      <c r="N37" s="17"/>
      <c r="P37" s="17"/>
      <c r="Q37" s="17"/>
      <c r="S37" s="17"/>
      <c r="U37" s="17"/>
      <c r="W37" s="17"/>
      <c r="Y37" s="17"/>
      <c r="AA37" s="17"/>
    </row>
    <row r="38" spans="1:27" ht="14.25">
      <c r="A38" s="2"/>
      <c r="B38" s="1" t="s">
        <v>45</v>
      </c>
      <c r="C38" s="30">
        <f>+'[1]5.1 Tiendas farmacias c Ventas'!L37</f>
        <v>7</v>
      </c>
      <c r="D38" s="30">
        <f>+'[3]5.3 Promedio vtas x operación'!N274+'[4]5.6 Total ventas por oper caja'!K178</f>
        <v>6792</v>
      </c>
      <c r="E38" s="30">
        <f t="shared" si="3"/>
        <v>57.762220259128384</v>
      </c>
      <c r="F38" s="30">
        <f>+'[1]5.1 Tiendas farmacias c Ventas'!N37</f>
        <v>392321</v>
      </c>
      <c r="G38" s="30">
        <f>+'[3]5.3 Promedio vtas x operación'!H274+'[4]5.6 Total ventas por oper caja'!H178</f>
        <v>3506812</v>
      </c>
      <c r="H38" s="31">
        <f t="shared" si="4"/>
        <v>500973.14285714284</v>
      </c>
      <c r="I38" s="33">
        <f t="shared" si="0"/>
        <v>3.6685412312248813</v>
      </c>
      <c r="J38" s="17"/>
      <c r="K38" s="21">
        <v>95287458.93200001</v>
      </c>
      <c r="L38" s="19">
        <f t="shared" si="1"/>
        <v>0.0368</v>
      </c>
      <c r="M38" s="19">
        <f t="shared" si="2"/>
        <v>0.036802450598483964</v>
      </c>
      <c r="N38" s="17"/>
      <c r="P38" s="17"/>
      <c r="Q38" s="17"/>
      <c r="S38" s="17"/>
      <c r="U38" s="17"/>
      <c r="W38" s="17"/>
      <c r="Y38" s="17"/>
      <c r="AA38" s="17"/>
    </row>
    <row r="39" spans="1:27" ht="14.25">
      <c r="A39" s="2"/>
      <c r="B39" s="1" t="s">
        <v>46</v>
      </c>
      <c r="C39" s="30">
        <f>+'[1]5.1 Tiendas farmacias c Ventas'!L38</f>
        <v>9</v>
      </c>
      <c r="D39" s="30">
        <f>+'[3]5.3 Promedio vtas x operación'!N282+'[4]5.6 Total ventas por oper caja'!K183</f>
        <v>3595</v>
      </c>
      <c r="E39" s="30">
        <f t="shared" si="3"/>
        <v>62.915438108484004</v>
      </c>
      <c r="F39" s="30">
        <f>+'[1]5.1 Tiendas farmacias c Ventas'!N38</f>
        <v>226181</v>
      </c>
      <c r="G39" s="30">
        <f>+'[3]5.3 Promedio vtas x operación'!H282+'[4]5.6 Total ventas por oper caja'!H183</f>
        <v>1645170</v>
      </c>
      <c r="H39" s="31">
        <f t="shared" si="4"/>
        <v>182796.66666666666</v>
      </c>
      <c r="I39" s="33">
        <f t="shared" si="0"/>
        <v>1.7210429237079823</v>
      </c>
      <c r="J39" s="17"/>
      <c r="K39" s="21">
        <v>95287458.93200001</v>
      </c>
      <c r="L39" s="19">
        <f t="shared" si="1"/>
        <v>0.01726</v>
      </c>
      <c r="M39" s="19">
        <f t="shared" si="2"/>
        <v>0.017265336051977654</v>
      </c>
      <c r="N39" s="17"/>
      <c r="P39" s="17"/>
      <c r="Q39" s="17"/>
      <c r="S39" s="17"/>
      <c r="U39" s="17"/>
      <c r="W39" s="17"/>
      <c r="Y39" s="17"/>
      <c r="AA39" s="17"/>
    </row>
    <row r="40" spans="1:27" ht="14.25">
      <c r="A40" s="2"/>
      <c r="B40" s="1" t="s">
        <v>47</v>
      </c>
      <c r="C40" s="30">
        <f>+'[1]5.1 Tiendas farmacias c Ventas'!L39</f>
        <v>10</v>
      </c>
      <c r="D40" s="30">
        <f>+'[3]5.3 Promedio vtas x operación'!N291+'[4]5.6 Total ventas por oper caja'!K189</f>
        <v>5439</v>
      </c>
      <c r="E40" s="30">
        <f t="shared" si="3"/>
        <v>49.605809891524174</v>
      </c>
      <c r="F40" s="30">
        <f>+'[1]5.1 Tiendas farmacias c Ventas'!N39</f>
        <v>269806</v>
      </c>
      <c r="G40" s="30">
        <f>+'[3]5.3 Promedio vtas x operación'!H291+'[4]5.6 Total ventas por oper caja'!H189</f>
        <v>2758091</v>
      </c>
      <c r="H40" s="31">
        <f t="shared" si="4"/>
        <v>275809.1</v>
      </c>
      <c r="I40" s="33">
        <f t="shared" si="0"/>
        <v>2.885290273037238</v>
      </c>
      <c r="J40" s="17"/>
      <c r="K40" s="21">
        <v>95287458.93200001</v>
      </c>
      <c r="L40" s="19">
        <f t="shared" si="1"/>
        <v>0.02894</v>
      </c>
      <c r="M40" s="19">
        <f t="shared" si="2"/>
        <v>0.0289449527872105</v>
      </c>
      <c r="N40" s="17"/>
      <c r="P40" s="17"/>
      <c r="Q40" s="17"/>
      <c r="S40" s="17"/>
      <c r="U40" s="17"/>
      <c r="W40" s="17"/>
      <c r="Y40" s="17"/>
      <c r="AA40" s="17"/>
    </row>
    <row r="41" spans="1:27" ht="14.25">
      <c r="A41" s="2"/>
      <c r="B41" s="1" t="s">
        <v>48</v>
      </c>
      <c r="C41" s="30">
        <f>+'[1]5.1 Tiendas farmacias c Ventas'!L40</f>
        <v>14</v>
      </c>
      <c r="D41" s="30">
        <f>+'[3]5.3 Promedio vtas x operación'!N302+'[4]5.6 Total ventas por oper caja'!K194</f>
        <v>6809</v>
      </c>
      <c r="E41" s="30">
        <f t="shared" si="3"/>
        <v>43.28183286826259</v>
      </c>
      <c r="F41" s="30">
        <f>+'[1]5.1 Tiendas farmacias c Ventas'!N40</f>
        <v>294706</v>
      </c>
      <c r="G41" s="30">
        <f>+'[3]5.3 Promedio vtas x operación'!H302+'[4]5.6 Total ventas por oper caja'!H194</f>
        <v>3498172</v>
      </c>
      <c r="H41" s="31">
        <f t="shared" si="4"/>
        <v>249869.42857142858</v>
      </c>
      <c r="I41" s="33">
        <f t="shared" si="0"/>
        <v>3.659502766591538</v>
      </c>
      <c r="J41" s="17"/>
      <c r="K41" s="21">
        <v>95287458.93200001</v>
      </c>
      <c r="L41" s="19">
        <f t="shared" si="1"/>
        <v>0.03671</v>
      </c>
      <c r="M41" s="19">
        <f t="shared" si="2"/>
        <v>0.03671177759600453</v>
      </c>
      <c r="N41" s="17"/>
      <c r="P41" s="17"/>
      <c r="Q41" s="17"/>
      <c r="S41" s="17"/>
      <c r="U41" s="17"/>
      <c r="W41" s="17"/>
      <c r="Y41" s="17"/>
      <c r="AA41" s="17"/>
    </row>
    <row r="42" spans="1:27" ht="14.25">
      <c r="A42" s="2"/>
      <c r="B42" s="1" t="s">
        <v>49</v>
      </c>
      <c r="C42" s="30">
        <f>+'[1]5.1 Tiendas farmacias c Ventas'!L41</f>
        <v>9</v>
      </c>
      <c r="D42" s="30">
        <f>+'[3]5.3 Promedio vtas x operación'!N317+'[4]5.6 Total ventas por oper caja'!K199</f>
        <v>6304</v>
      </c>
      <c r="E42" s="30">
        <f t="shared" si="3"/>
        <v>21.376903553299492</v>
      </c>
      <c r="F42" s="30">
        <f>+'[1]5.1 Tiendas farmacias c Ventas'!N41</f>
        <v>134760</v>
      </c>
      <c r="G42" s="30">
        <f>+'[3]5.3 Promedio vtas x operación'!H317+'[4]5.6 Total ventas por oper caja'!H199</f>
        <v>1785545</v>
      </c>
      <c r="H42" s="31">
        <f t="shared" si="4"/>
        <v>198393.88888888888</v>
      </c>
      <c r="I42" s="33">
        <f t="shared" si="0"/>
        <v>1.8678918210350115</v>
      </c>
      <c r="J42" s="17"/>
      <c r="K42" s="21">
        <v>95287458.93200001</v>
      </c>
      <c r="L42" s="19">
        <f t="shared" si="1"/>
        <v>0.01873</v>
      </c>
      <c r="M42" s="19">
        <f t="shared" si="2"/>
        <v>0.01873850997825662</v>
      </c>
      <c r="N42" s="17"/>
      <c r="P42" s="17"/>
      <c r="Q42" s="17"/>
      <c r="S42" s="17"/>
      <c r="U42" s="17"/>
      <c r="W42" s="17"/>
      <c r="Y42" s="17"/>
      <c r="AA42" s="17"/>
    </row>
    <row r="43" spans="1:27" ht="14.25">
      <c r="A43" s="2"/>
      <c r="B43" s="1" t="s">
        <v>50</v>
      </c>
      <c r="C43" s="30">
        <f>+'[1]5.1 Tiendas farmacias c Ventas'!L42</f>
        <v>15</v>
      </c>
      <c r="D43" s="30">
        <f>+'[3]5.3 Promedio vtas x operación'!N327+'[4]5.6 Total ventas por oper caja'!K204</f>
        <v>6555</v>
      </c>
      <c r="E43" s="30">
        <f t="shared" si="3"/>
        <v>61.145842868039665</v>
      </c>
      <c r="F43" s="30">
        <f>+'[1]5.1 Tiendas farmacias c Ventas'!N42</f>
        <v>400811</v>
      </c>
      <c r="G43" s="30">
        <f>+'[3]5.3 Promedio vtas x operación'!H327+'[4]5.6 Total ventas por oper caja'!H204</f>
        <v>3655041</v>
      </c>
      <c r="H43" s="31">
        <f t="shared" si="4"/>
        <v>243669.4</v>
      </c>
      <c r="I43" s="33">
        <f t="shared" si="0"/>
        <v>3.823606343972081</v>
      </c>
      <c r="J43" s="17"/>
      <c r="K43" s="21">
        <v>95287458.93200001</v>
      </c>
      <c r="L43" s="19">
        <f t="shared" si="1"/>
        <v>0.03835</v>
      </c>
      <c r="M43" s="19">
        <f t="shared" si="2"/>
        <v>0.03835804880271124</v>
      </c>
      <c r="N43" s="17"/>
      <c r="P43" s="17"/>
      <c r="Q43" s="17"/>
      <c r="S43" s="17"/>
      <c r="U43" s="17"/>
      <c r="W43" s="17"/>
      <c r="Y43" s="17"/>
      <c r="AA43" s="17"/>
    </row>
    <row r="44" spans="1:27" ht="14.25">
      <c r="A44" s="2"/>
      <c r="B44" s="1" t="s">
        <v>51</v>
      </c>
      <c r="C44" s="30">
        <f>+'[1]5.1 Tiendas farmacias c Ventas'!L43</f>
        <v>6</v>
      </c>
      <c r="D44" s="30">
        <f>+'[3]5.3 Promedio vtas x operación'!N340+'[4]5.6 Total ventas por oper caja'!K212</f>
        <v>3520</v>
      </c>
      <c r="E44" s="30">
        <f t="shared" si="3"/>
        <v>32.758238636363636</v>
      </c>
      <c r="F44" s="30">
        <f>+'[1]5.1 Tiendas farmacias c Ventas'!N43</f>
        <v>115309</v>
      </c>
      <c r="G44" s="30">
        <f>+'[3]5.3 Promedio vtas x operación'!H340+'[4]5.6 Total ventas por oper caja'!H212</f>
        <v>1381565</v>
      </c>
      <c r="H44" s="31">
        <f t="shared" si="4"/>
        <v>230260.83333333334</v>
      </c>
      <c r="I44" s="33">
        <f t="shared" si="0"/>
        <v>1.445280832310715</v>
      </c>
      <c r="J44" s="17"/>
      <c r="K44" s="21">
        <v>95287458.93200001</v>
      </c>
      <c r="L44" s="19">
        <f t="shared" si="1"/>
        <v>0.01449</v>
      </c>
      <c r="M44" s="19">
        <f t="shared" si="2"/>
        <v>0.01449891743871485</v>
      </c>
      <c r="N44" s="17"/>
      <c r="P44" s="17"/>
      <c r="Q44" s="17"/>
      <c r="S44" s="17"/>
      <c r="U44" s="17"/>
      <c r="W44" s="17"/>
      <c r="Y44" s="17"/>
      <c r="AA44" s="17"/>
    </row>
    <row r="45" spans="1:27" ht="14.25">
      <c r="A45" s="2"/>
      <c r="B45" s="1" t="s">
        <v>52</v>
      </c>
      <c r="C45" s="30">
        <f>+'[1]5.1 Tiendas farmacias c Ventas'!L44</f>
        <v>14</v>
      </c>
      <c r="D45" s="30">
        <f>+'[3]5.3 Promedio vtas x operación'!N346+'[4]5.6 Total ventas por oper caja'!K218</f>
        <v>14146</v>
      </c>
      <c r="E45" s="30">
        <f t="shared" si="3"/>
        <v>30.486639332673548</v>
      </c>
      <c r="F45" s="30">
        <f>+'[1]5.1 Tiendas farmacias c Ventas'!N44</f>
        <v>431264</v>
      </c>
      <c r="G45" s="30">
        <f>+'[3]5.3 Promedio vtas x operación'!H346+'[4]5.6 Total ventas por oper caja'!H218</f>
        <v>4572589</v>
      </c>
      <c r="H45" s="31">
        <f t="shared" si="4"/>
        <v>326613.5</v>
      </c>
      <c r="I45" s="33">
        <f t="shared" si="0"/>
        <v>4.783470365661275</v>
      </c>
      <c r="J45" s="17"/>
      <c r="K45" s="21">
        <v>95287458.93200001</v>
      </c>
      <c r="L45" s="19">
        <f t="shared" si="1"/>
        <v>0.04798</v>
      </c>
      <c r="M45" s="19">
        <f t="shared" si="2"/>
        <v>0.047987311774817465</v>
      </c>
      <c r="N45" s="17"/>
      <c r="P45" s="17"/>
      <c r="Q45" s="17"/>
      <c r="S45" s="17"/>
      <c r="U45" s="17"/>
      <c r="W45" s="17"/>
      <c r="Y45" s="17"/>
      <c r="AA45" s="17"/>
    </row>
    <row r="46" spans="1:27" ht="14.25">
      <c r="A46" s="2"/>
      <c r="B46" s="1" t="s">
        <v>53</v>
      </c>
      <c r="C46" s="30">
        <f>+'[1]5.1 Tiendas farmacias c Ventas'!L45</f>
        <v>7</v>
      </c>
      <c r="D46" s="30">
        <f>+'[3]5.3 Promedio vtas x operación'!N362+'[4]5.6 Total ventas por oper caja'!K222</f>
        <v>2540</v>
      </c>
      <c r="E46" s="30">
        <f t="shared" si="3"/>
        <v>46.64370078740158</v>
      </c>
      <c r="F46" s="30">
        <f>+'[1]5.1 Tiendas farmacias c Ventas'!N45</f>
        <v>118475</v>
      </c>
      <c r="G46" s="30">
        <f>+'[3]5.3 Promedio vtas x operación'!H362+'[4]5.6 Total ventas por oper caja'!H222</f>
        <v>1526326</v>
      </c>
      <c r="H46" s="31">
        <f t="shared" si="4"/>
        <v>218046.57142857142</v>
      </c>
      <c r="I46" s="33">
        <f t="shared" si="0"/>
        <v>1.5967180057814754</v>
      </c>
      <c r="J46" s="17"/>
      <c r="K46" s="21">
        <v>95287458.93200001</v>
      </c>
      <c r="L46" s="19">
        <f t="shared" si="1"/>
        <v>0.01601</v>
      </c>
      <c r="M46" s="19">
        <f t="shared" si="2"/>
        <v>0.016018120507224693</v>
      </c>
      <c r="N46" s="17"/>
      <c r="P46" s="17"/>
      <c r="Q46" s="17"/>
      <c r="S46" s="17"/>
      <c r="U46" s="17"/>
      <c r="W46" s="17"/>
      <c r="Y46" s="17"/>
      <c r="AA46" s="17"/>
    </row>
    <row r="47" spans="1:27" ht="14.25">
      <c r="A47" s="2"/>
      <c r="B47" s="1" t="s">
        <v>54</v>
      </c>
      <c r="C47" s="30">
        <f>+'[1]5.1 Tiendas farmacias c Ventas'!L46</f>
        <v>9</v>
      </c>
      <c r="D47" s="30">
        <f>+'[3]5.3 Promedio vtas x operación'!N371+'[4]5.6 Total ventas por oper caja'!K226</f>
        <v>3642</v>
      </c>
      <c r="E47" s="30">
        <f t="shared" si="3"/>
        <v>60.70867655134541</v>
      </c>
      <c r="F47" s="30">
        <f>+'[1]5.1 Tiendas farmacias c Ventas'!N46</f>
        <v>221101</v>
      </c>
      <c r="G47" s="30">
        <f>+'[3]5.3 Promedio vtas x operación'!H371+'[4]5.6 Total ventas por oper caja'!H226</f>
        <v>1978229</v>
      </c>
      <c r="H47" s="31">
        <f t="shared" si="4"/>
        <v>219803.22222222222</v>
      </c>
      <c r="I47" s="33">
        <f t="shared" si="0"/>
        <v>2.069462135781663</v>
      </c>
      <c r="J47" s="36"/>
      <c r="K47" s="21">
        <v>95287458.93200001</v>
      </c>
      <c r="L47" s="22">
        <f t="shared" si="1"/>
        <v>0.02076</v>
      </c>
      <c r="M47" s="19">
        <f t="shared" si="2"/>
        <v>0.020760643868273615</v>
      </c>
      <c r="N47" s="17"/>
      <c r="P47" s="17"/>
      <c r="Q47" s="17"/>
      <c r="S47" s="17"/>
      <c r="U47" s="17"/>
      <c r="W47" s="17"/>
      <c r="Y47" s="17"/>
      <c r="AA47" s="17"/>
    </row>
    <row r="48" spans="1:27" ht="12.75">
      <c r="A48" s="2"/>
      <c r="B48" s="13"/>
      <c r="C48" s="23"/>
      <c r="D48" s="24"/>
      <c r="E48" s="24"/>
      <c r="F48" s="24"/>
      <c r="G48" s="14"/>
      <c r="H48" s="14"/>
      <c r="I48" s="15"/>
      <c r="J48" s="35"/>
      <c r="Q48" s="17"/>
      <c r="S48" s="17"/>
      <c r="U48" s="17"/>
      <c r="W48" s="17"/>
      <c r="Y48" s="17"/>
      <c r="AA48" s="17"/>
    </row>
    <row r="49" spans="1:9" ht="12.75">
      <c r="A49" s="2"/>
      <c r="B49" s="3"/>
      <c r="C49" s="18"/>
      <c r="D49" s="3"/>
      <c r="E49" s="3"/>
      <c r="F49" s="18"/>
      <c r="G49" s="2"/>
      <c r="H49" s="16"/>
      <c r="I49" s="6"/>
    </row>
    <row r="50" spans="1:9" ht="12.75">
      <c r="A50" s="2"/>
      <c r="B50" s="3"/>
      <c r="C50" s="3"/>
      <c r="D50" s="3"/>
      <c r="E50" s="3"/>
      <c r="F50" s="3"/>
      <c r="G50" s="2"/>
      <c r="H50" s="2"/>
      <c r="I50" s="6"/>
    </row>
    <row r="51" spans="1:9" ht="12.75">
      <c r="A51" s="2"/>
      <c r="B51" s="3"/>
      <c r="C51" s="2"/>
      <c r="D51" s="2"/>
      <c r="E51" s="16"/>
      <c r="F51" s="2"/>
      <c r="G51" s="2"/>
      <c r="H51" s="2"/>
      <c r="I51" s="6"/>
    </row>
    <row r="52" spans="1:9" ht="12.75">
      <c r="A52" s="2"/>
      <c r="B52" s="2"/>
      <c r="C52" s="2"/>
      <c r="D52" s="2"/>
      <c r="E52" s="2"/>
      <c r="F52" s="2"/>
      <c r="G52" s="2"/>
      <c r="H52" s="2"/>
      <c r="I52" s="6"/>
    </row>
    <row r="53" spans="1:9" ht="12.75">
      <c r="A53" s="2"/>
      <c r="B53" s="2"/>
      <c r="C53" s="2"/>
      <c r="D53" s="2"/>
      <c r="E53" s="2"/>
      <c r="F53" s="2"/>
      <c r="G53" s="2"/>
      <c r="H53" s="2"/>
      <c r="I53" s="6"/>
    </row>
    <row r="54" spans="1:9" ht="12.75">
      <c r="A54" s="2"/>
      <c r="B54" s="2"/>
      <c r="C54" s="2"/>
      <c r="D54" s="2"/>
      <c r="E54" s="2"/>
      <c r="F54" s="2"/>
      <c r="G54" s="2"/>
      <c r="H54" s="2"/>
      <c r="I54" s="6"/>
    </row>
    <row r="55" spans="1:9" ht="12.75">
      <c r="A55" s="2"/>
      <c r="B55" s="2"/>
      <c r="C55" s="2"/>
      <c r="D55" s="2"/>
      <c r="E55" s="2"/>
      <c r="F55" s="2"/>
      <c r="G55" s="2"/>
      <c r="H55" s="2"/>
      <c r="I55" s="6"/>
    </row>
    <row r="56" spans="1:9" ht="12.75">
      <c r="A56" s="2"/>
      <c r="B56" s="2"/>
      <c r="C56" s="2"/>
      <c r="D56" s="2"/>
      <c r="E56" s="2"/>
      <c r="F56" s="2"/>
      <c r="G56" s="2"/>
      <c r="H56" s="2"/>
      <c r="I56" s="6"/>
    </row>
    <row r="57" spans="1:9" ht="12.75">
      <c r="A57" s="2"/>
      <c r="B57" s="2"/>
      <c r="C57" s="2"/>
      <c r="D57" s="2"/>
      <c r="E57" s="2"/>
      <c r="F57" s="2"/>
      <c r="G57" s="2"/>
      <c r="H57" s="2"/>
      <c r="I57" s="6"/>
    </row>
    <row r="58" spans="1:9" ht="12.75">
      <c r="A58" s="2"/>
      <c r="B58" s="2"/>
      <c r="C58" s="2"/>
      <c r="D58" s="2"/>
      <c r="E58" s="2"/>
      <c r="F58" s="2"/>
      <c r="G58" s="2"/>
      <c r="H58" s="2"/>
      <c r="I58" s="6"/>
    </row>
    <row r="59" spans="1:9" ht="12.75">
      <c r="A59" s="2"/>
      <c r="B59" s="2"/>
      <c r="C59" s="2"/>
      <c r="D59" s="2"/>
      <c r="E59" s="2"/>
      <c r="F59" s="2"/>
      <c r="G59" s="2"/>
      <c r="H59" s="2"/>
      <c r="I59" s="6"/>
    </row>
    <row r="60" spans="1:9" ht="12.75">
      <c r="A60" s="2"/>
      <c r="B60" s="2"/>
      <c r="C60" s="2"/>
      <c r="D60" s="2"/>
      <c r="E60" s="2"/>
      <c r="F60" s="2"/>
      <c r="G60" s="2"/>
      <c r="H60" s="2"/>
      <c r="I60" s="6"/>
    </row>
    <row r="61" spans="1:9" ht="12.75">
      <c r="A61" s="2"/>
      <c r="B61" s="2"/>
      <c r="C61" s="2"/>
      <c r="D61" s="2"/>
      <c r="E61" s="2"/>
      <c r="F61" s="2"/>
      <c r="G61" s="2"/>
      <c r="H61" s="2"/>
      <c r="I61" s="6"/>
    </row>
    <row r="62" spans="1:9" ht="12.75">
      <c r="A62" s="2"/>
      <c r="B62" s="2"/>
      <c r="C62" s="2"/>
      <c r="D62" s="2"/>
      <c r="E62" s="2"/>
      <c r="F62" s="2"/>
      <c r="G62" s="2"/>
      <c r="H62" s="2"/>
      <c r="I62" s="6"/>
    </row>
    <row r="63" spans="1:9" ht="12.75">
      <c r="A63" s="2"/>
      <c r="B63" s="2"/>
      <c r="C63" s="2"/>
      <c r="D63" s="2"/>
      <c r="E63" s="2"/>
      <c r="F63" s="2"/>
      <c r="G63" s="2"/>
      <c r="H63" s="2"/>
      <c r="I63" s="6"/>
    </row>
    <row r="64" spans="1:9" ht="12.75">
      <c r="A64" s="2"/>
      <c r="B64" s="2"/>
      <c r="C64" s="2"/>
      <c r="D64" s="2"/>
      <c r="E64" s="2"/>
      <c r="F64" s="2"/>
      <c r="G64" s="2"/>
      <c r="H64" s="2"/>
      <c r="I64" s="6"/>
    </row>
    <row r="65" spans="1:9" ht="12.75">
      <c r="A65" s="2"/>
      <c r="B65" s="2"/>
      <c r="C65" s="2"/>
      <c r="D65" s="2"/>
      <c r="E65" s="2"/>
      <c r="F65" s="2"/>
      <c r="G65" s="2"/>
      <c r="H65" s="2"/>
      <c r="I65" s="6"/>
    </row>
    <row r="66" spans="1:9" ht="12.75">
      <c r="A66" s="2"/>
      <c r="B66" s="2"/>
      <c r="C66" s="2"/>
      <c r="D66" s="2"/>
      <c r="E66" s="2"/>
      <c r="F66" s="2"/>
      <c r="G66" s="2"/>
      <c r="H66" s="2"/>
      <c r="I66" s="6"/>
    </row>
    <row r="67" spans="1:9" ht="12.75">
      <c r="A67" s="2"/>
      <c r="B67" s="2"/>
      <c r="C67" s="2"/>
      <c r="D67" s="2"/>
      <c r="E67" s="2"/>
      <c r="F67" s="2"/>
      <c r="G67" s="2"/>
      <c r="H67" s="2"/>
      <c r="I67" s="6"/>
    </row>
    <row r="68" spans="1:9" ht="12.75">
      <c r="A68" s="2"/>
      <c r="B68" s="2"/>
      <c r="C68" s="2"/>
      <c r="D68" s="2"/>
      <c r="E68" s="2"/>
      <c r="F68" s="2"/>
      <c r="G68" s="2"/>
      <c r="H68" s="2"/>
      <c r="I68" s="6"/>
    </row>
    <row r="69" spans="1:9" ht="12.75">
      <c r="A69" s="2"/>
      <c r="B69" s="2"/>
      <c r="C69" s="2"/>
      <c r="D69" s="2"/>
      <c r="E69" s="2"/>
      <c r="F69" s="2"/>
      <c r="G69" s="2"/>
      <c r="H69" s="2"/>
      <c r="I69" s="6"/>
    </row>
    <row r="70" spans="1:9" ht="12.75">
      <c r="A70" s="2"/>
      <c r="B70" s="2"/>
      <c r="C70" s="2"/>
      <c r="D70" s="2"/>
      <c r="E70" s="2"/>
      <c r="F70" s="2"/>
      <c r="G70" s="2"/>
      <c r="H70" s="2"/>
      <c r="I70" s="6"/>
    </row>
    <row r="71" spans="1:9" ht="12.75">
      <c r="A71" s="2"/>
      <c r="B71" s="2"/>
      <c r="C71" s="2"/>
      <c r="D71" s="2"/>
      <c r="E71" s="2"/>
      <c r="F71" s="2"/>
      <c r="G71" s="2"/>
      <c r="H71" s="2"/>
      <c r="I71" s="6"/>
    </row>
    <row r="72" spans="1:9" ht="12.75">
      <c r="A72" s="2"/>
      <c r="B72" s="2"/>
      <c r="C72" s="2"/>
      <c r="D72" s="2"/>
      <c r="E72" s="2"/>
      <c r="F72" s="2"/>
      <c r="G72" s="2"/>
      <c r="H72" s="2"/>
      <c r="I72" s="6"/>
    </row>
    <row r="73" spans="1:9" ht="12.75">
      <c r="A73" s="2"/>
      <c r="B73" s="2"/>
      <c r="C73" s="2"/>
      <c r="D73" s="2"/>
      <c r="E73" s="2"/>
      <c r="F73" s="2"/>
      <c r="G73" s="2"/>
      <c r="H73" s="2"/>
      <c r="I73" s="6"/>
    </row>
    <row r="74" spans="1:9" ht="12.75">
      <c r="A74" s="2"/>
      <c r="B74" s="2"/>
      <c r="C74" s="2"/>
      <c r="D74" s="2"/>
      <c r="E74" s="2"/>
      <c r="F74" s="2"/>
      <c r="G74" s="2"/>
      <c r="H74" s="2"/>
      <c r="I74" s="6"/>
    </row>
    <row r="75" spans="1:9" ht="12.75">
      <c r="A75" s="2"/>
      <c r="B75" s="2"/>
      <c r="C75" s="2"/>
      <c r="D75" s="2"/>
      <c r="E75" s="2"/>
      <c r="F75" s="2"/>
      <c r="G75" s="2"/>
      <c r="H75" s="2"/>
      <c r="I75" s="6"/>
    </row>
    <row r="76" spans="1:9" ht="12.75">
      <c r="A76" s="2"/>
      <c r="B76" s="2"/>
      <c r="C76" s="2"/>
      <c r="D76" s="2"/>
      <c r="E76" s="2"/>
      <c r="F76" s="2"/>
      <c r="G76" s="2"/>
      <c r="H76" s="2"/>
      <c r="I76" s="6"/>
    </row>
    <row r="77" spans="1:9" ht="12.75">
      <c r="A77" s="2"/>
      <c r="B77" s="2"/>
      <c r="C77" s="2"/>
      <c r="D77" s="2"/>
      <c r="E77" s="2"/>
      <c r="F77" s="2"/>
      <c r="G77" s="2"/>
      <c r="H77" s="2"/>
      <c r="I77" s="6"/>
    </row>
    <row r="78" spans="1:9" ht="12.75">
      <c r="A78" s="2"/>
      <c r="B78" s="2"/>
      <c r="C78" s="2"/>
      <c r="D78" s="2"/>
      <c r="E78" s="2"/>
      <c r="F78" s="2"/>
      <c r="G78" s="2"/>
      <c r="H78" s="2"/>
      <c r="I78" s="6"/>
    </row>
    <row r="79" spans="1:9" ht="12.75">
      <c r="A79" s="2"/>
      <c r="B79" s="2"/>
      <c r="C79" s="2"/>
      <c r="D79" s="2"/>
      <c r="E79" s="2"/>
      <c r="F79" s="2"/>
      <c r="G79" s="2"/>
      <c r="H79" s="2"/>
      <c r="I79" s="6"/>
    </row>
    <row r="80" spans="1:9" ht="12.75">
      <c r="A80" s="2"/>
      <c r="B80" s="2"/>
      <c r="C80" s="2"/>
      <c r="D80" s="2"/>
      <c r="E80" s="2"/>
      <c r="F80" s="2"/>
      <c r="G80" s="2"/>
      <c r="H80" s="2"/>
      <c r="I80" s="6"/>
    </row>
    <row r="81" spans="1:9" ht="12.75">
      <c r="A81" s="2"/>
      <c r="B81" s="2"/>
      <c r="C81" s="2"/>
      <c r="D81" s="2"/>
      <c r="E81" s="2"/>
      <c r="F81" s="2"/>
      <c r="G81" s="2"/>
      <c r="H81" s="2"/>
      <c r="I81" s="6"/>
    </row>
    <row r="82" spans="1:9" ht="12.75">
      <c r="A82" s="2"/>
      <c r="B82" s="2"/>
      <c r="C82" s="2"/>
      <c r="D82" s="2"/>
      <c r="E82" s="2"/>
      <c r="F82" s="2"/>
      <c r="G82" s="2"/>
      <c r="H82" s="2"/>
      <c r="I82" s="6"/>
    </row>
    <row r="83" spans="1:9" ht="12.75">
      <c r="A83" s="2"/>
      <c r="B83" s="2"/>
      <c r="C83" s="2"/>
      <c r="D83" s="2"/>
      <c r="E83" s="2"/>
      <c r="F83" s="2"/>
      <c r="G83" s="2"/>
      <c r="H83" s="2"/>
      <c r="I83" s="6"/>
    </row>
    <row r="84" spans="1:9" ht="12.75">
      <c r="A84" s="2"/>
      <c r="B84" s="2"/>
      <c r="C84" s="2"/>
      <c r="D84" s="2"/>
      <c r="E84" s="2"/>
      <c r="F84" s="2"/>
      <c r="G84" s="2"/>
      <c r="H84" s="2"/>
      <c r="I84" s="6"/>
    </row>
    <row r="85" spans="1:9" ht="12.75">
      <c r="A85" s="2"/>
      <c r="B85" s="2"/>
      <c r="C85" s="2"/>
      <c r="D85" s="2"/>
      <c r="E85" s="2"/>
      <c r="F85" s="2"/>
      <c r="G85" s="2"/>
      <c r="H85" s="2"/>
      <c r="I85" s="6"/>
    </row>
    <row r="86" spans="1:9" ht="12.75">
      <c r="A86" s="2"/>
      <c r="B86" s="2"/>
      <c r="C86" s="2"/>
      <c r="D86" s="2"/>
      <c r="E86" s="2"/>
      <c r="F86" s="2"/>
      <c r="G86" s="2"/>
      <c r="H86" s="2"/>
      <c r="I86" s="6"/>
    </row>
    <row r="87" spans="1:9" ht="12.75">
      <c r="A87" s="2"/>
      <c r="B87" s="2"/>
      <c r="C87" s="2"/>
      <c r="D87" s="2"/>
      <c r="E87" s="2"/>
      <c r="F87" s="2"/>
      <c r="G87" s="2"/>
      <c r="H87" s="2"/>
      <c r="I87" s="6"/>
    </row>
    <row r="88" spans="1:9" ht="12.75">
      <c r="A88" s="2"/>
      <c r="B88" s="2"/>
      <c r="C88" s="2"/>
      <c r="D88" s="2"/>
      <c r="E88" s="2"/>
      <c r="F88" s="2"/>
      <c r="G88" s="2"/>
      <c r="H88" s="2"/>
      <c r="I88" s="6"/>
    </row>
    <row r="89" spans="1:9" ht="12.75">
      <c r="A89" s="2"/>
      <c r="B89" s="2"/>
      <c r="C89" s="2"/>
      <c r="D89" s="2"/>
      <c r="E89" s="2"/>
      <c r="F89" s="2"/>
      <c r="G89" s="2"/>
      <c r="H89" s="2"/>
      <c r="I89" s="6"/>
    </row>
    <row r="90" spans="1:9" ht="12.75">
      <c r="A90" s="2"/>
      <c r="B90" s="2"/>
      <c r="C90" s="2"/>
      <c r="D90" s="2"/>
      <c r="E90" s="2"/>
      <c r="F90" s="2"/>
      <c r="G90" s="2"/>
      <c r="H90" s="2"/>
      <c r="I90" s="6"/>
    </row>
    <row r="91" spans="1:9" ht="12.75">
      <c r="A91" s="2"/>
      <c r="B91" s="2"/>
      <c r="C91" s="2"/>
      <c r="D91" s="2"/>
      <c r="E91" s="2"/>
      <c r="F91" s="2"/>
      <c r="G91" s="2"/>
      <c r="H91" s="2"/>
      <c r="I91" s="6"/>
    </row>
    <row r="92" spans="1:9" ht="12.75">
      <c r="A92" s="2"/>
      <c r="B92" s="2"/>
      <c r="C92" s="2"/>
      <c r="D92" s="2"/>
      <c r="E92" s="2"/>
      <c r="F92" s="2"/>
      <c r="G92" s="2"/>
      <c r="H92" s="2"/>
      <c r="I92" s="6"/>
    </row>
    <row r="93" spans="1:9" ht="12.75">
      <c r="A93" s="2"/>
      <c r="B93" s="2"/>
      <c r="C93" s="2"/>
      <c r="D93" s="2"/>
      <c r="E93" s="2"/>
      <c r="F93" s="2"/>
      <c r="G93" s="2"/>
      <c r="H93" s="2"/>
      <c r="I93" s="6"/>
    </row>
    <row r="94" spans="1:9" ht="12.75">
      <c r="A94" s="2"/>
      <c r="B94" s="2"/>
      <c r="C94" s="2"/>
      <c r="D94" s="2"/>
      <c r="E94" s="2"/>
      <c r="F94" s="2"/>
      <c r="G94" s="2"/>
      <c r="H94" s="2"/>
      <c r="I94" s="6"/>
    </row>
    <row r="95" spans="1:9" ht="12.75">
      <c r="A95" s="2"/>
      <c r="B95" s="2"/>
      <c r="C95" s="2"/>
      <c r="D95" s="2"/>
      <c r="E95" s="2"/>
      <c r="F95" s="2"/>
      <c r="G95" s="2"/>
      <c r="H95" s="2"/>
      <c r="I95" s="6"/>
    </row>
    <row r="96" spans="1:9" ht="12.75">
      <c r="A96" s="2"/>
      <c r="B96" s="2"/>
      <c r="C96" s="2"/>
      <c r="D96" s="2"/>
      <c r="E96" s="2"/>
      <c r="F96" s="2"/>
      <c r="G96" s="2"/>
      <c r="H96" s="2"/>
      <c r="I96" s="6"/>
    </row>
    <row r="97" spans="1:9" ht="12.75">
      <c r="A97" s="2"/>
      <c r="B97" s="2"/>
      <c r="C97" s="2"/>
      <c r="D97" s="2"/>
      <c r="E97" s="2"/>
      <c r="F97" s="2"/>
      <c r="G97" s="2"/>
      <c r="H97" s="2"/>
      <c r="I97" s="6"/>
    </row>
    <row r="98" spans="1:9" ht="12.75">
      <c r="A98" s="2"/>
      <c r="B98" s="2"/>
      <c r="C98" s="2"/>
      <c r="D98" s="2"/>
      <c r="E98" s="2"/>
      <c r="F98" s="2"/>
      <c r="G98" s="2"/>
      <c r="H98" s="2"/>
      <c r="I98" s="6"/>
    </row>
    <row r="99" spans="1:9" ht="12.75">
      <c r="A99" s="2"/>
      <c r="B99" s="2"/>
      <c r="C99" s="2"/>
      <c r="D99" s="2"/>
      <c r="E99" s="2"/>
      <c r="F99" s="2"/>
      <c r="G99" s="2"/>
      <c r="H99" s="2"/>
      <c r="I99" s="6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6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6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6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6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6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6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6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6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6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6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6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6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6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6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6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6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6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6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6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6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6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6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6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6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6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6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6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6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6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6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6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6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6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6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6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6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6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6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6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6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6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6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6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6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6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6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6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6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6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6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6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6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6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6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6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6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6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6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6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6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6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6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6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6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6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6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6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6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6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6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6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6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6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6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6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6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6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6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6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6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6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6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6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6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6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6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6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6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6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6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6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6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6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6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6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6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6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6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6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6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6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6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6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6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6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6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6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6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6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6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6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6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6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6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6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6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6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6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6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6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6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6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6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6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6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6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6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6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6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6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6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6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6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6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6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6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6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6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6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6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6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6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6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6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6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6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6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6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6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6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6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6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6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6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6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6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6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6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6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6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6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6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6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6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6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6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6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6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6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6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6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6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6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6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6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6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6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6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6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6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6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6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6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6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6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6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6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6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6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6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6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6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6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6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6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6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6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6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6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6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6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6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6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6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6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6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6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6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6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6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6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6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6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6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6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6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6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6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6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6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6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6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6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6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6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6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6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6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6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6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6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6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6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6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6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6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6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6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6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6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6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6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6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6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6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6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6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6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6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6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6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6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6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6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6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6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6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6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6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6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6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6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6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6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6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6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6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6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6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6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6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6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6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6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6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6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6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6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6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6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6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6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6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6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6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6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6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6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6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6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6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6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6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6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6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6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6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6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6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6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6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6"/>
    </row>
  </sheetData>
  <mergeCells count="3">
    <mergeCell ref="B3:J3"/>
    <mergeCell ref="B1:J1"/>
    <mergeCell ref="H7:I7"/>
  </mergeCells>
  <printOptions/>
  <pageMargins left="0.984251968503937" right="0" top="0" bottom="0.5905511811023623" header="0" footer="0"/>
  <pageSetup firstPageNumber="310" useFirstPageNumber="1" fitToHeight="4" horizontalDpi="300" verticalDpi="300" orientation="landscape" scale="75" r:id="rId1"/>
  <headerFooter alignWithMargins="0">
    <oddFooter>&amp;C&amp;"Arial,Normal"&amp;P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2004-10-07T18:58:21Z</cp:lastPrinted>
  <dcterms:created xsi:type="dcterms:W3CDTF">2004-07-19T17:15:45Z</dcterms:created>
  <dcterms:modified xsi:type="dcterms:W3CDTF">2005-05-25T23:07:06Z</dcterms:modified>
  <cp:category/>
  <cp:version/>
  <cp:contentType/>
  <cp:contentStatus/>
</cp:coreProperties>
</file>