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0" sheetId="1" r:id="rId1"/>
  </sheets>
  <definedNames>
    <definedName name="\a">'CUAD1910'!$I$15</definedName>
    <definedName name="A_IMPRESIÓN_IM">'CUAD1910'!$A$1:$E$55</definedName>
    <definedName name="_xlnm.Print_Area" localSheetId="0">'CUAD1910'!$A$1:$F$56</definedName>
    <definedName name="Imprimir_área_IM" localSheetId="0">'CUAD1910'!$A$1:$F$56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<sst xmlns="http://schemas.openxmlformats.org/spreadsheetml/2006/main" count="49" uniqueCount="49">
  <si>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 xml:space="preserve"> </t>
  </si>
  <si>
    <t>19. 10  NOTIFICACION DE CASOS NUEVOS DE ENFERMEDADES, LOGROS Y CUMPLIMIENTO POR DELEGACION</t>
  </si>
  <si>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</si>
  <si>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</si>
  <si>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</si>
  <si>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</si>
  <si>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</si>
  <si>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</si>
  <si>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</si>
  <si>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</si>
  <si>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</si>
  <si>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</si>
  <si>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</si>
  <si>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</si>
  <si>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</si>
  <si>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</si>
  <si>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</si>
  <si>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</si>
  <si>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</si>
  <si>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</si>
  <si>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</si>
  <si>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</si>
  <si>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</si>
  <si>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</si>
  <si>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</si>
  <si>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</si>
  <si>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</si>
  <si>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</si>
  <si>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</si>
  <si>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</si>
  <si>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</si>
  <si>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</si>
  <si>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</si>
  <si>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</si>
  <si>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</si>
  <si>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</si>
  <si>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</si>
  <si>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</si>
  <si>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</si>
  <si>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</si>
  <si>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</si>
  <si>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</si>
  <si>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</si>
  <si>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</si>
  <si>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</si>
  <si>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</si>
  <si>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FORMAS SUIVE-2000. INFORME SEMANAL DE CASOS NUEVOS DE ENFERMEDADES.</t>
  </si>
  <si>
    <t xml:space="preserve">          DEPARTAMENTO DE VIGILANCIA EPIDEMIOLOGICA</t>
  </si>
  <si>
    <t>ANUARIO ESTADISTICO 2002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</si>
</sst>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2.625" style="0" customWidth="1"/>
    <col min="7" max="7" width="9.625" style="0" customWidth="1"/>
    <col min="8" max="8" width="12.625" style="0" customWidth="1"/>
    <col min="9" max="9" width="6.625" style="0" customWidth="1"/>
    <col min="10" max="10" width="14.625" style="0" customWidth="1"/>
    <col min="11" max="11" width="5.25390625" style="0" bestFit="1" customWidth="1"/>
    <col min="12" max="12" width="8.50390625" style="0" bestFit="1" customWidth="1"/>
  </cols>
  <sheetData>
    <row r="1" spans="1:2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10" t="s">
        <v>48</v>
      </c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10" t="s">
        <v>1</v>
      </c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8"/>
      <c r="C6" s="9"/>
      <c r="D6" s="9"/>
      <c r="E6" s="9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4" t="s">
        <v>2</v>
      </c>
      <c r="D7" s="2"/>
      <c r="E7" s="3" t="s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1" t="s">
        <v>4</v>
      </c>
      <c r="C8" s="4" t="s">
        <v>5</v>
      </c>
      <c r="D8" s="4" t="s">
        <v>6</v>
      </c>
      <c r="E8" s="4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8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/>
      <c r="B11" s="1" t="s">
        <v>8</v>
      </c>
      <c r="C11" s="6">
        <f>SUM(C13+C20)</f>
        <v>4391340</v>
      </c>
      <c r="D11" s="6">
        <f>SUM(D13+D20)</f>
        <v>4338000</v>
      </c>
      <c r="E11" s="5">
        <f>IF(C11=0,0,((+C11*100)/D11))</f>
        <v>101.22959889349931</v>
      </c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2"/>
      <c r="C12" s="6"/>
      <c r="D12" s="6"/>
      <c r="E12" s="5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1" t="s">
        <v>9</v>
      </c>
      <c r="C13" s="6">
        <f>SUM(C15:C18)</f>
        <v>974655</v>
      </c>
      <c r="D13" s="6">
        <f>SUM(D15:D18)</f>
        <v>965046</v>
      </c>
      <c r="E13" s="5">
        <f>IF(C13=0,0,((+C13*100)/D13))</f>
        <v>100.99570383173445</v>
      </c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2"/>
      <c r="C14" s="6"/>
      <c r="D14" s="6"/>
      <c r="E14" s="5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1" t="s">
        <v>10</v>
      </c>
      <c r="C15" s="6">
        <v>257333</v>
      </c>
      <c r="D15" s="6">
        <v>265748</v>
      </c>
      <c r="E15" s="5">
        <f>IF(C15=0,0,((+C15*100)/D15))</f>
        <v>96.83346629137378</v>
      </c>
      <c r="F15" s="6"/>
      <c r="G15" s="2"/>
      <c r="H15" s="6">
        <v>243740</v>
      </c>
      <c r="I15" s="7">
        <v>46638</v>
      </c>
      <c r="J15" s="6">
        <f>H15+I15</f>
        <v>290378</v>
      </c>
      <c r="K15" s="7">
        <f>25652+3255</f>
        <v>28907</v>
      </c>
      <c r="L15" s="6">
        <f>J15+K15</f>
        <v>319285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1" t="s">
        <v>11</v>
      </c>
      <c r="C16" s="6">
        <v>194859</v>
      </c>
      <c r="D16" s="6">
        <v>188726</v>
      </c>
      <c r="E16" s="5">
        <f>IF(C16=0,0,((+C16*100)/D16))</f>
        <v>103.24968472812436</v>
      </c>
      <c r="F16" s="6"/>
      <c r="G16" s="2"/>
      <c r="H16" s="6">
        <v>213808</v>
      </c>
      <c r="I16" s="7">
        <v>46086</v>
      </c>
      <c r="J16" s="6">
        <f>H16+I16</f>
        <v>259894</v>
      </c>
      <c r="K16" s="7">
        <f>38485+3344</f>
        <v>41829</v>
      </c>
      <c r="L16" s="6">
        <f>J16+K16</f>
        <v>301723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1" t="s">
        <v>12</v>
      </c>
      <c r="C17" s="6">
        <v>318892</v>
      </c>
      <c r="D17" s="6">
        <v>330464</v>
      </c>
      <c r="E17" s="5">
        <f>IF(C17=0,0,((+C17*100)/D17))</f>
        <v>96.49825699622349</v>
      </c>
      <c r="F17" s="6"/>
      <c r="G17" s="2"/>
      <c r="H17" s="6">
        <v>269397</v>
      </c>
      <c r="I17" s="7">
        <v>45013</v>
      </c>
      <c r="J17" s="6">
        <f>H17+I17</f>
        <v>314410</v>
      </c>
      <c r="K17" s="7">
        <f>55587+4442</f>
        <v>60029</v>
      </c>
      <c r="L17" s="6">
        <f>J17+K17</f>
        <v>374439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1" t="s">
        <v>13</v>
      </c>
      <c r="C18" s="6">
        <v>203571</v>
      </c>
      <c r="D18" s="6">
        <v>180108</v>
      </c>
      <c r="E18" s="5">
        <f>IF(C18=0,0,((+C18*100)/D18))</f>
        <v>113.02718368978613</v>
      </c>
      <c r="F18" s="6"/>
      <c r="G18" s="2"/>
      <c r="H18" s="6">
        <v>252291</v>
      </c>
      <c r="I18" s="7">
        <v>35534</v>
      </c>
      <c r="J18" s="6">
        <f>H18+I18</f>
        <v>287825</v>
      </c>
      <c r="K18" s="2"/>
      <c r="L18" s="6">
        <f>J18+K18</f>
        <v>287825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6"/>
      <c r="D19" s="6"/>
      <c r="E19" s="5"/>
      <c r="F19" s="2"/>
      <c r="G19" s="2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1" t="s">
        <v>14</v>
      </c>
      <c r="C20" s="6">
        <f>SUM(C22:C52)</f>
        <v>3416685</v>
      </c>
      <c r="D20" s="6">
        <f>SUM(D22:D52)</f>
        <v>3372954</v>
      </c>
      <c r="E20" s="5">
        <f>IF(C20=0,0,((+C20*100)/D20))</f>
        <v>101.2965193121519</v>
      </c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2"/>
      <c r="C21" s="6"/>
      <c r="D21" s="6"/>
      <c r="E21" s="5"/>
      <c r="F21" s="2"/>
      <c r="G21" s="2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1" t="s">
        <v>15</v>
      </c>
      <c r="C22" s="6">
        <v>42694</v>
      </c>
      <c r="D22" s="6">
        <v>52439</v>
      </c>
      <c r="E22" s="5">
        <f aca="true" t="shared" si="0" ref="E22:E52">IF(C22=0,0,((+C22*100)/D22))</f>
        <v>81.41650298441999</v>
      </c>
      <c r="F22" s="2"/>
      <c r="G22" s="2"/>
      <c r="H22" s="6">
        <v>51312</v>
      </c>
      <c r="I22" s="7">
        <v>4996</v>
      </c>
      <c r="J22" s="6">
        <f aca="true" t="shared" si="1" ref="J22:J52">H22+I22</f>
        <v>56308</v>
      </c>
      <c r="K22" s="2"/>
      <c r="L22" s="6">
        <f aca="true" t="shared" si="2" ref="L22:L52">J22+K22</f>
        <v>56308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1" t="s">
        <v>16</v>
      </c>
      <c r="C23" s="6">
        <v>44510</v>
      </c>
      <c r="D23" s="6">
        <v>47861</v>
      </c>
      <c r="E23" s="5">
        <f t="shared" si="0"/>
        <v>92.99847474979629</v>
      </c>
      <c r="F23" s="2"/>
      <c r="G23" s="2"/>
      <c r="H23" s="6">
        <v>51313</v>
      </c>
      <c r="I23" s="7">
        <v>3330</v>
      </c>
      <c r="J23" s="6">
        <f t="shared" si="1"/>
        <v>54643</v>
      </c>
      <c r="K23" s="2"/>
      <c r="L23" s="6">
        <f t="shared" si="2"/>
        <v>54643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1" t="s">
        <v>17</v>
      </c>
      <c r="C24" s="6">
        <v>59944</v>
      </c>
      <c r="D24" s="6">
        <v>65046</v>
      </c>
      <c r="E24" s="5">
        <f t="shared" si="0"/>
        <v>92.15632014266826</v>
      </c>
      <c r="F24" s="2"/>
      <c r="G24" s="2"/>
      <c r="H24" s="6">
        <v>55589</v>
      </c>
      <c r="I24" s="7">
        <v>4442</v>
      </c>
      <c r="J24" s="6">
        <f t="shared" si="1"/>
        <v>60031</v>
      </c>
      <c r="K24" s="2"/>
      <c r="L24" s="6">
        <f t="shared" si="2"/>
        <v>60031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1" t="s">
        <v>18</v>
      </c>
      <c r="C25" s="6">
        <v>35368</v>
      </c>
      <c r="D25" s="6">
        <v>34747</v>
      </c>
      <c r="E25" s="5">
        <f t="shared" si="0"/>
        <v>101.78720465076121</v>
      </c>
      <c r="F25" s="2"/>
      <c r="G25" s="2"/>
      <c r="H25" s="6">
        <v>29933</v>
      </c>
      <c r="I25" s="7">
        <v>1667</v>
      </c>
      <c r="J25" s="6">
        <f t="shared" si="1"/>
        <v>31600</v>
      </c>
      <c r="K25" s="2"/>
      <c r="L25" s="6">
        <f t="shared" si="2"/>
        <v>31600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1" t="s">
        <v>19</v>
      </c>
      <c r="C26" s="6">
        <v>156717</v>
      </c>
      <c r="D26" s="6">
        <v>138477</v>
      </c>
      <c r="E26" s="5">
        <f t="shared" si="0"/>
        <v>113.17186247535692</v>
      </c>
      <c r="F26" s="2"/>
      <c r="G26" s="2"/>
      <c r="H26" s="6">
        <v>171046</v>
      </c>
      <c r="I26" s="7">
        <v>4996</v>
      </c>
      <c r="J26" s="6">
        <f t="shared" si="1"/>
        <v>176042</v>
      </c>
      <c r="K26" s="2"/>
      <c r="L26" s="6">
        <f t="shared" si="2"/>
        <v>176042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1" t="s">
        <v>20</v>
      </c>
      <c r="C27" s="6">
        <v>25461</v>
      </c>
      <c r="D27" s="6">
        <v>29324</v>
      </c>
      <c r="E27" s="5">
        <f t="shared" si="0"/>
        <v>86.82649024689674</v>
      </c>
      <c r="F27" s="2"/>
      <c r="G27" s="2"/>
      <c r="H27" s="6">
        <v>34209</v>
      </c>
      <c r="I27" s="7">
        <v>5551</v>
      </c>
      <c r="J27" s="6">
        <f t="shared" si="1"/>
        <v>39760</v>
      </c>
      <c r="K27" s="2"/>
      <c r="L27" s="6">
        <f t="shared" si="2"/>
        <v>39760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1" t="s">
        <v>21</v>
      </c>
      <c r="C28" s="6">
        <v>83440</v>
      </c>
      <c r="D28" s="6">
        <v>94831</v>
      </c>
      <c r="E28" s="5">
        <f t="shared" si="0"/>
        <v>87.98810515548713</v>
      </c>
      <c r="F28" s="2"/>
      <c r="G28" s="2"/>
      <c r="H28" s="6">
        <v>55589</v>
      </c>
      <c r="I28" s="7">
        <v>4442</v>
      </c>
      <c r="J28" s="6">
        <f t="shared" si="1"/>
        <v>60031</v>
      </c>
      <c r="K28" s="2"/>
      <c r="L28" s="6">
        <f t="shared" si="2"/>
        <v>60031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1" t="s">
        <v>22</v>
      </c>
      <c r="C29" s="6">
        <v>84497</v>
      </c>
      <c r="D29" s="6">
        <v>83643</v>
      </c>
      <c r="E29" s="5">
        <f t="shared" si="0"/>
        <v>101.02100594191982</v>
      </c>
      <c r="F29" s="2"/>
      <c r="G29" s="2"/>
      <c r="H29" s="6">
        <v>94076</v>
      </c>
      <c r="I29" s="7">
        <v>6663</v>
      </c>
      <c r="J29" s="6">
        <f t="shared" si="1"/>
        <v>100739</v>
      </c>
      <c r="K29" s="2"/>
      <c r="L29" s="6">
        <f t="shared" si="2"/>
        <v>100739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1" t="s">
        <v>23</v>
      </c>
      <c r="C30" s="6">
        <v>140715</v>
      </c>
      <c r="D30" s="6">
        <v>135611</v>
      </c>
      <c r="E30" s="5">
        <f t="shared" si="0"/>
        <v>103.76370648398729</v>
      </c>
      <c r="F30" s="2"/>
      <c r="G30" s="2"/>
      <c r="H30" s="6">
        <v>132561</v>
      </c>
      <c r="I30" s="7">
        <v>13882</v>
      </c>
      <c r="J30" s="6">
        <f t="shared" si="1"/>
        <v>146443</v>
      </c>
      <c r="K30" s="2"/>
      <c r="L30" s="6">
        <f t="shared" si="2"/>
        <v>146443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1" t="s">
        <v>24</v>
      </c>
      <c r="C31" s="6">
        <v>160100</v>
      </c>
      <c r="D31" s="6">
        <v>177495</v>
      </c>
      <c r="E31" s="5">
        <f t="shared" si="0"/>
        <v>90.19972393588552</v>
      </c>
      <c r="F31" s="2"/>
      <c r="G31" s="2"/>
      <c r="H31" s="6">
        <v>153941</v>
      </c>
      <c r="I31" s="7">
        <v>8328</v>
      </c>
      <c r="J31" s="6">
        <f t="shared" si="1"/>
        <v>162269</v>
      </c>
      <c r="K31" s="7">
        <f>29933+3887</f>
        <v>33820</v>
      </c>
      <c r="L31" s="6">
        <f t="shared" si="2"/>
        <v>196089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1" t="s">
        <v>25</v>
      </c>
      <c r="C32" s="6">
        <v>189417</v>
      </c>
      <c r="D32" s="6">
        <v>175631</v>
      </c>
      <c r="E32" s="5">
        <f t="shared" si="0"/>
        <v>107.84941155035273</v>
      </c>
      <c r="F32" s="2"/>
      <c r="G32" s="2"/>
      <c r="H32" s="6">
        <v>128284</v>
      </c>
      <c r="I32" s="7">
        <v>19990</v>
      </c>
      <c r="J32" s="6">
        <f t="shared" si="1"/>
        <v>148274</v>
      </c>
      <c r="K32" s="2"/>
      <c r="L32" s="6">
        <f t="shared" si="2"/>
        <v>148274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1" t="s">
        <v>26</v>
      </c>
      <c r="C33" s="6">
        <v>100752</v>
      </c>
      <c r="D33" s="6">
        <v>111458</v>
      </c>
      <c r="E33" s="5">
        <f t="shared" si="0"/>
        <v>90.3945880959644</v>
      </c>
      <c r="F33" s="2"/>
      <c r="G33" s="2"/>
      <c r="H33" s="6">
        <v>115455</v>
      </c>
      <c r="I33" s="7">
        <v>17767</v>
      </c>
      <c r="J33" s="6">
        <f t="shared" si="1"/>
        <v>133222</v>
      </c>
      <c r="K33" s="2"/>
      <c r="L33" s="6">
        <f t="shared" si="2"/>
        <v>133222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1" t="s">
        <v>27</v>
      </c>
      <c r="C34" s="6">
        <v>88608</v>
      </c>
      <c r="D34" s="6">
        <v>77089</v>
      </c>
      <c r="E34" s="5">
        <f t="shared" si="0"/>
        <v>114.94246909416388</v>
      </c>
      <c r="F34" s="2"/>
      <c r="G34" s="2"/>
      <c r="H34" s="6">
        <v>72694</v>
      </c>
      <c r="I34" s="7">
        <v>14992</v>
      </c>
      <c r="J34" s="6">
        <f t="shared" si="1"/>
        <v>87686</v>
      </c>
      <c r="K34" s="7">
        <f>21379+4442</f>
        <v>25821</v>
      </c>
      <c r="L34" s="6">
        <f t="shared" si="2"/>
        <v>113507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1" t="s">
        <v>28</v>
      </c>
      <c r="C35" s="6">
        <v>294243</v>
      </c>
      <c r="D35" s="6">
        <v>275410</v>
      </c>
      <c r="E35" s="5">
        <f t="shared" si="0"/>
        <v>106.83816854870919</v>
      </c>
      <c r="F35" s="2"/>
      <c r="G35" s="2"/>
      <c r="H35" s="6">
        <v>277948</v>
      </c>
      <c r="I35" s="7">
        <v>29981</v>
      </c>
      <c r="J35" s="6">
        <f t="shared" si="1"/>
        <v>307929</v>
      </c>
      <c r="K35" s="2"/>
      <c r="L35" s="6">
        <f t="shared" si="2"/>
        <v>307929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1" t="s">
        <v>29</v>
      </c>
      <c r="C36" s="6">
        <v>174561</v>
      </c>
      <c r="D36" s="6">
        <v>184483</v>
      </c>
      <c r="E36" s="5">
        <f t="shared" si="0"/>
        <v>94.62172666316137</v>
      </c>
      <c r="F36" s="2"/>
      <c r="G36" s="2"/>
      <c r="H36" s="6">
        <v>136836</v>
      </c>
      <c r="I36" s="7">
        <v>14437</v>
      </c>
      <c r="J36" s="6">
        <f t="shared" si="1"/>
        <v>151273</v>
      </c>
      <c r="K36" s="2"/>
      <c r="L36" s="6">
        <f t="shared" si="2"/>
        <v>151273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1" t="s">
        <v>30</v>
      </c>
      <c r="C37" s="6">
        <v>103291</v>
      </c>
      <c r="D37" s="6">
        <v>112390</v>
      </c>
      <c r="E37" s="5">
        <f t="shared" si="0"/>
        <v>91.90408399323783</v>
      </c>
      <c r="F37" s="2"/>
      <c r="G37" s="2"/>
      <c r="H37" s="6">
        <v>81247</v>
      </c>
      <c r="I37" s="7">
        <v>22210</v>
      </c>
      <c r="J37" s="6">
        <f t="shared" si="1"/>
        <v>103457</v>
      </c>
      <c r="K37" s="2"/>
      <c r="L37" s="6">
        <f t="shared" si="2"/>
        <v>103457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1" t="s">
        <v>31</v>
      </c>
      <c r="C38" s="6">
        <v>90450</v>
      </c>
      <c r="D38" s="6">
        <v>92788</v>
      </c>
      <c r="E38" s="5">
        <f t="shared" si="0"/>
        <v>97.4802776221063</v>
      </c>
      <c r="F38" s="2"/>
      <c r="G38" s="2"/>
      <c r="H38" s="6">
        <v>81247</v>
      </c>
      <c r="I38" s="7">
        <v>6107</v>
      </c>
      <c r="J38" s="6">
        <f t="shared" si="1"/>
        <v>87354</v>
      </c>
      <c r="K38" s="2"/>
      <c r="L38" s="6">
        <f t="shared" si="2"/>
        <v>87354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1" t="s">
        <v>32</v>
      </c>
      <c r="C39" s="6">
        <v>87674</v>
      </c>
      <c r="D39" s="6">
        <v>81877</v>
      </c>
      <c r="E39" s="5">
        <f t="shared" si="0"/>
        <v>107.08013239371252</v>
      </c>
      <c r="F39" s="2"/>
      <c r="G39" s="2"/>
      <c r="H39" s="6">
        <v>85523</v>
      </c>
      <c r="I39" s="7">
        <v>4442</v>
      </c>
      <c r="J39" s="6">
        <f t="shared" si="1"/>
        <v>89965</v>
      </c>
      <c r="K39" s="7">
        <f>4276+2222</f>
        <v>6498</v>
      </c>
      <c r="L39" s="6">
        <f t="shared" si="2"/>
        <v>96463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1" t="s">
        <v>33</v>
      </c>
      <c r="C40" s="6">
        <v>157682</v>
      </c>
      <c r="D40" s="6">
        <v>91726</v>
      </c>
      <c r="E40" s="5">
        <f t="shared" si="0"/>
        <v>171.9054575583804</v>
      </c>
      <c r="F40" s="2"/>
      <c r="G40" s="2"/>
      <c r="H40" s="6">
        <v>102628</v>
      </c>
      <c r="I40" s="7">
        <v>9440</v>
      </c>
      <c r="J40" s="6">
        <f t="shared" si="1"/>
        <v>112068</v>
      </c>
      <c r="K40" s="7">
        <f>17104+6107</f>
        <v>23211</v>
      </c>
      <c r="L40" s="6">
        <f t="shared" si="2"/>
        <v>135279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1" t="s">
        <v>34</v>
      </c>
      <c r="C41" s="6">
        <v>117757</v>
      </c>
      <c r="D41" s="6">
        <v>119713</v>
      </c>
      <c r="E41" s="5">
        <f t="shared" si="0"/>
        <v>98.36609223726747</v>
      </c>
      <c r="F41" s="2"/>
      <c r="G41" s="2"/>
      <c r="H41" s="6">
        <v>68418</v>
      </c>
      <c r="I41" s="7">
        <v>14437</v>
      </c>
      <c r="J41" s="6">
        <f t="shared" si="1"/>
        <v>82855</v>
      </c>
      <c r="K41" s="7">
        <f>12829+7256</f>
        <v>20085</v>
      </c>
      <c r="L41" s="6">
        <f t="shared" si="2"/>
        <v>102940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" t="s">
        <v>35</v>
      </c>
      <c r="C42" s="6">
        <v>56847</v>
      </c>
      <c r="D42" s="6">
        <v>59893</v>
      </c>
      <c r="E42" s="5">
        <f t="shared" si="0"/>
        <v>94.91426377039053</v>
      </c>
      <c r="F42" s="2"/>
      <c r="G42" s="2"/>
      <c r="H42" s="6">
        <v>55589</v>
      </c>
      <c r="I42" s="7">
        <v>8883</v>
      </c>
      <c r="J42" s="6">
        <f t="shared" si="1"/>
        <v>64472</v>
      </c>
      <c r="K42" s="2"/>
      <c r="L42" s="6">
        <f t="shared" si="2"/>
        <v>64472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" t="s">
        <v>36</v>
      </c>
      <c r="C43" s="6">
        <v>50255</v>
      </c>
      <c r="D43" s="6">
        <v>49391</v>
      </c>
      <c r="E43" s="5">
        <f t="shared" si="0"/>
        <v>101.74930655382559</v>
      </c>
      <c r="F43" s="2"/>
      <c r="G43" s="2"/>
      <c r="H43" s="6">
        <v>47037</v>
      </c>
      <c r="I43" s="7">
        <v>6107</v>
      </c>
      <c r="J43" s="6">
        <f t="shared" si="1"/>
        <v>53144</v>
      </c>
      <c r="K43" s="2"/>
      <c r="L43" s="6">
        <f t="shared" si="2"/>
        <v>53144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1" t="s">
        <v>37</v>
      </c>
      <c r="C44" s="6">
        <v>115619</v>
      </c>
      <c r="D44" s="6">
        <v>122434</v>
      </c>
      <c r="E44" s="5">
        <f t="shared" si="0"/>
        <v>94.43373572700393</v>
      </c>
      <c r="F44" s="2"/>
      <c r="G44" s="2"/>
      <c r="H44" s="6">
        <v>106902</v>
      </c>
      <c r="I44" s="7">
        <v>14437</v>
      </c>
      <c r="J44" s="6">
        <f t="shared" si="1"/>
        <v>121339</v>
      </c>
      <c r="K44" s="2"/>
      <c r="L44" s="6">
        <f t="shared" si="2"/>
        <v>121339</v>
      </c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1" t="s">
        <v>38</v>
      </c>
      <c r="C45" s="6">
        <v>238428</v>
      </c>
      <c r="D45" s="6">
        <v>275009</v>
      </c>
      <c r="E45" s="5">
        <f t="shared" si="0"/>
        <v>86.69825351170326</v>
      </c>
      <c r="F45" s="2"/>
      <c r="G45" s="2"/>
      <c r="H45" s="6">
        <v>248014</v>
      </c>
      <c r="I45" s="7">
        <v>25540</v>
      </c>
      <c r="J45" s="6">
        <f t="shared" si="1"/>
        <v>273554</v>
      </c>
      <c r="K45" s="7">
        <f>12829+7218</f>
        <v>20047</v>
      </c>
      <c r="L45" s="6">
        <f t="shared" si="2"/>
        <v>293601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1" t="s">
        <v>39</v>
      </c>
      <c r="C46" s="6">
        <v>119076</v>
      </c>
      <c r="D46" s="6">
        <v>84800</v>
      </c>
      <c r="E46" s="5">
        <f t="shared" si="0"/>
        <v>140.41981132075472</v>
      </c>
      <c r="F46" s="2"/>
      <c r="G46" s="2"/>
      <c r="H46" s="6">
        <v>64141</v>
      </c>
      <c r="I46" s="7">
        <v>8328</v>
      </c>
      <c r="J46" s="6">
        <f t="shared" si="1"/>
        <v>72469</v>
      </c>
      <c r="K46" s="2"/>
      <c r="L46" s="6">
        <f t="shared" si="2"/>
        <v>72469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1" t="s">
        <v>40</v>
      </c>
      <c r="C47" s="6">
        <v>61544</v>
      </c>
      <c r="D47" s="6">
        <v>60927</v>
      </c>
      <c r="E47" s="5">
        <f t="shared" si="0"/>
        <v>101.01268731432698</v>
      </c>
      <c r="F47" s="2"/>
      <c r="G47" s="2"/>
      <c r="H47" s="6">
        <v>68418</v>
      </c>
      <c r="I47" s="7">
        <v>4996</v>
      </c>
      <c r="J47" s="6">
        <f t="shared" si="1"/>
        <v>73414</v>
      </c>
      <c r="K47" s="2"/>
      <c r="L47" s="6">
        <f t="shared" si="2"/>
        <v>73414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1" t="s">
        <v>41</v>
      </c>
      <c r="C48" s="6">
        <v>131049</v>
      </c>
      <c r="D48" s="6">
        <v>119023</v>
      </c>
      <c r="E48" s="5">
        <f t="shared" si="0"/>
        <v>110.10392949261907</v>
      </c>
      <c r="F48" s="2"/>
      <c r="G48" s="2"/>
      <c r="H48" s="6">
        <v>98351</v>
      </c>
      <c r="I48" s="7">
        <v>17210</v>
      </c>
      <c r="J48" s="6">
        <f t="shared" si="1"/>
        <v>115561</v>
      </c>
      <c r="K48" s="2"/>
      <c r="L48" s="6">
        <f t="shared" si="2"/>
        <v>115561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1" t="s">
        <v>42</v>
      </c>
      <c r="C49" s="6">
        <v>23338</v>
      </c>
      <c r="D49" s="6">
        <v>26460</v>
      </c>
      <c r="E49" s="5">
        <f t="shared" si="0"/>
        <v>88.2010582010582</v>
      </c>
      <c r="F49" s="2"/>
      <c r="G49" s="2"/>
      <c r="H49" s="6">
        <v>21378</v>
      </c>
      <c r="I49" s="7">
        <v>1667</v>
      </c>
      <c r="J49" s="6">
        <f t="shared" si="1"/>
        <v>23045</v>
      </c>
      <c r="K49" s="2"/>
      <c r="L49" s="6">
        <f t="shared" si="2"/>
        <v>23045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1" t="s">
        <v>43</v>
      </c>
      <c r="C50" s="6">
        <v>198416</v>
      </c>
      <c r="D50" s="6">
        <v>198669</v>
      </c>
      <c r="E50" s="5">
        <f t="shared" si="0"/>
        <v>99.8726525024035</v>
      </c>
      <c r="F50" s="2"/>
      <c r="G50" s="2"/>
      <c r="H50" s="6">
        <v>200978</v>
      </c>
      <c r="I50" s="7">
        <v>18322</v>
      </c>
      <c r="J50" s="6">
        <f t="shared" si="1"/>
        <v>219300</v>
      </c>
      <c r="K50" s="2"/>
      <c r="L50" s="6">
        <f t="shared" si="2"/>
        <v>219300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1" t="s">
        <v>44</v>
      </c>
      <c r="C51" s="6">
        <v>79229</v>
      </c>
      <c r="D51" s="6">
        <v>89577</v>
      </c>
      <c r="E51" s="5">
        <f t="shared" si="0"/>
        <v>88.44792748138472</v>
      </c>
      <c r="F51" s="2"/>
      <c r="G51" s="2"/>
      <c r="H51" s="6">
        <v>94076</v>
      </c>
      <c r="I51" s="7">
        <v>9436</v>
      </c>
      <c r="J51" s="6">
        <f t="shared" si="1"/>
        <v>103512</v>
      </c>
      <c r="K51" s="7">
        <f>25657+5551</f>
        <v>31208</v>
      </c>
      <c r="L51" s="6">
        <f t="shared" si="2"/>
        <v>134720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1" t="s">
        <v>45</v>
      </c>
      <c r="C52" s="6">
        <v>105003</v>
      </c>
      <c r="D52" s="6">
        <v>104732</v>
      </c>
      <c r="E52" s="5">
        <f t="shared" si="0"/>
        <v>100.25875568116717</v>
      </c>
      <c r="F52" s="2"/>
      <c r="G52" s="2"/>
      <c r="H52" s="6">
        <v>68418</v>
      </c>
      <c r="I52" s="7">
        <v>7218</v>
      </c>
      <c r="J52" s="6">
        <f t="shared" si="1"/>
        <v>75636</v>
      </c>
      <c r="K52" s="2"/>
      <c r="L52" s="6">
        <f t="shared" si="2"/>
        <v>75636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8"/>
      <c r="C53" s="9"/>
      <c r="D53" s="9"/>
      <c r="E53" s="9"/>
      <c r="F53" s="9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1" t="s">
        <v>46</v>
      </c>
      <c r="C54" s="2"/>
      <c r="D54" s="2"/>
      <c r="E54" s="2"/>
      <c r="F54" s="2"/>
      <c r="G54" s="2"/>
      <c r="H54" s="6">
        <f>SUM(H15:H52)</f>
        <v>4032387</v>
      </c>
      <c r="I54" s="6">
        <f>SUM(I15:I52)</f>
        <v>507515</v>
      </c>
      <c r="J54" s="6">
        <f>SUM(J15:J52)</f>
        <v>4539902</v>
      </c>
      <c r="K54" s="2"/>
      <c r="L54" s="6">
        <f>SUM(L15:L52)</f>
        <v>4831357</v>
      </c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1" t="s"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7">
        <f>4276118+555239</f>
        <v>4831357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mergeCells count="2">
    <mergeCell ref="B4:F4"/>
    <mergeCell ref="B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2004-03-03T16:09:31Z</cp:lastPrinted>
  <dcterms:created xsi:type="dcterms:W3CDTF">2004-02-02T20:40:03Z</dcterms:created>
  <dcterms:modified xsi:type="dcterms:W3CDTF">2004-03-03T16:09:39Z</dcterms:modified>
  <cp:category/>
  <cp:version/>
  <cp:contentType/>
  <cp:contentStatus/>
</cp:coreProperties>
</file>