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'CUAD0406'!$A$1:$V$57</definedName>
    <definedName name="_xlnm.Print_Area" localSheetId="0">'CUAD0406'!$A$1:$K$115</definedName>
    <definedName name="Imprimir_área_IM" localSheetId="0">'CUAD0406'!$A$1:$K$58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<sst xmlns="http://schemas.openxmlformats.org/spreadsheetml/2006/main" count="127" uniqueCount="58">
  <si>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</si>
  <si>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</si>
  <si>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   PRESTAMOS A CORTO PLAZO</t>
  </si>
  <si>
    <t xml:space="preserve">      PRESTAMOS A MEDIANO PLAZO</t>
  </si>
  <si>
    <t xml:space="preserve">    PRESTAMOS COMPLEMENTARIOS</t>
  </si>
  <si>
    <t xml:space="preserve">        PARA PENSIONADOS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</si>
  <si>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</si>
  <si>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</si>
  <si>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</si>
  <si>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</si>
  <si>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</si>
  <si>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</si>
  <si>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</si>
  <si>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</si>
  <si>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</si>
  <si>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</si>
  <si>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</si>
  <si>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</si>
  <si>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</si>
  <si>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</si>
  <si>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</si>
  <si>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</si>
  <si>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/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</si>
  <si>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</si>
  <si>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</si>
  <si>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</si>
  <si>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</si>
  <si>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</si>
  <si>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</si>
  <si>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</si>
  <si>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</si>
  <si>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</si>
  <si>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</si>
  <si>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</si>
  <si>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</si>
  <si>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</si>
  <si>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</si>
  <si>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</si>
  <si>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</si>
  <si>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</si>
  <si>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</si>
  <si>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</si>
  <si>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</si>
  <si>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</si>
  <si>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</si>
  <si>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</si>
  <si>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</si>
  <si>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</si>
  <si>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</si>
  <si>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</si>
  <si>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</si>
  <si>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</si>
  <si>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</si>
  <si>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</si>
  <si>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4. 6  TOTAL DE CREDITOS POR ENTIDAD FEDERATIVA (1A. PARTE)</t>
  </si>
  <si>
    <t>ANUARIO ESTADISTICO 2001</t>
  </si>
  <si>
    <t xml:space="preserve"> 4. 6  TOTAL DE CREDITOS POR ENTIDAD FEDERATIVA (2A. PARTE)</t>
  </si>
  <si>
    <t>NOTA: DEBIDO AL REDONDEO DE LAS CIFRAS LAS SUMAS DE LOS PARCIALES NO COINCIDEN CON EL TOTAL.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</si>
</sst>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2.625" style="0" customWidth="1"/>
    <col min="3" max="3" width="10.625" style="0" customWidth="1"/>
    <col min="4" max="5" width="14.625" style="0" customWidth="1"/>
    <col min="6" max="6" width="10.625" style="0" customWidth="1"/>
    <col min="7" max="10" width="14.625" style="0" customWidth="1"/>
    <col min="11" max="11" width="13.625" style="0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4"/>
      <c r="B1" s="20" t="s">
        <v>55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4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4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13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4"/>
      <c r="B7" s="4"/>
      <c r="C7" s="21" t="s">
        <v>2</v>
      </c>
      <c r="D7" s="21"/>
      <c r="E7" s="21"/>
      <c r="H7" s="21" t="s">
        <v>3</v>
      </c>
      <c r="I7" s="21"/>
      <c r="J7" s="21"/>
      <c r="K7" s="4"/>
    </row>
    <row r="8" spans="1:11" ht="12.75">
      <c r="A8" s="4"/>
      <c r="B8" s="4"/>
      <c r="C8" s="4"/>
      <c r="D8" s="4"/>
      <c r="E8" s="5" t="s">
        <v>7</v>
      </c>
      <c r="H8" s="4"/>
      <c r="I8" s="4"/>
      <c r="J8" s="5" t="s">
        <v>7</v>
      </c>
      <c r="K8" s="4"/>
    </row>
    <row r="9" spans="1:11" ht="12.75">
      <c r="A9" s="4"/>
      <c r="B9" s="5" t="s">
        <v>8</v>
      </c>
      <c r="C9" s="5" t="s">
        <v>9</v>
      </c>
      <c r="D9" s="5" t="s">
        <v>10</v>
      </c>
      <c r="E9" s="5" t="s">
        <v>11</v>
      </c>
      <c r="H9" s="5" t="s">
        <v>9</v>
      </c>
      <c r="I9" s="5" t="s">
        <v>10</v>
      </c>
      <c r="J9" s="5" t="s">
        <v>11</v>
      </c>
      <c r="K9" s="4"/>
    </row>
    <row r="10" spans="1:11" ht="12.75">
      <c r="A10" s="4"/>
      <c r="B10" s="13"/>
      <c r="C10" s="14"/>
      <c r="D10" s="14"/>
      <c r="E10" s="14"/>
      <c r="F10" s="17"/>
      <c r="G10" s="17"/>
      <c r="H10" s="14"/>
      <c r="I10" s="14"/>
      <c r="J10" s="14"/>
      <c r="K10" s="14"/>
    </row>
    <row r="11" spans="1:11" ht="12.75">
      <c r="A11" s="4"/>
      <c r="B11" s="4"/>
      <c r="C11" s="6"/>
      <c r="D11" s="7"/>
      <c r="E11" s="7"/>
      <c r="H11" s="6"/>
      <c r="I11" s="7"/>
      <c r="J11" s="7"/>
      <c r="K11" s="8"/>
    </row>
    <row r="12" spans="1:28" ht="12.75">
      <c r="A12" s="4"/>
      <c r="B12" s="3" t="s">
        <v>12</v>
      </c>
      <c r="C12" s="6">
        <f>C15+C24+C13</f>
        <v>495515</v>
      </c>
      <c r="D12" s="7">
        <f>D15+D24+D13</f>
        <v>2996786.2</v>
      </c>
      <c r="E12" s="7">
        <f>E15+E24+E13</f>
        <v>2821931.8000000003</v>
      </c>
      <c r="H12" s="6">
        <f>H15+H24</f>
        <v>284</v>
      </c>
      <c r="I12" s="7">
        <f>I15+I24</f>
        <v>878.0600000000001</v>
      </c>
      <c r="J12" s="7">
        <f>J15+J24</f>
        <v>871.5</v>
      </c>
      <c r="K12" s="4"/>
      <c r="M12" s="2"/>
      <c r="Y12" s="2"/>
      <c r="Z12" s="2"/>
      <c r="AA12" s="1"/>
      <c r="AB12" s="2"/>
    </row>
    <row r="13" spans="1:28" ht="12.75">
      <c r="A13" s="4"/>
      <c r="B13" s="3" t="s">
        <v>13</v>
      </c>
      <c r="C13" s="6">
        <v>750</v>
      </c>
      <c r="D13" s="7">
        <v>4052.7</v>
      </c>
      <c r="E13" s="7">
        <v>3896.9</v>
      </c>
      <c r="H13" s="6"/>
      <c r="I13" s="7"/>
      <c r="J13" s="7"/>
      <c r="K13" s="4"/>
      <c r="M13" s="2"/>
      <c r="Y13" s="2"/>
      <c r="Z13" s="2"/>
      <c r="AA13" s="1"/>
      <c r="AB13" s="2"/>
    </row>
    <row r="14" spans="1:28" ht="12.75">
      <c r="A14" s="4"/>
      <c r="B14" s="4"/>
      <c r="C14" s="6"/>
      <c r="D14" s="7"/>
      <c r="E14" s="7"/>
      <c r="H14" s="6"/>
      <c r="I14" s="7"/>
      <c r="J14" s="7"/>
      <c r="K14" s="4"/>
      <c r="Y14" s="2"/>
      <c r="Z14" s="2"/>
      <c r="AA14" s="1"/>
      <c r="AB14" s="2"/>
    </row>
    <row r="15" spans="1:28" ht="12.75">
      <c r="A15" s="4"/>
      <c r="B15" s="3" t="s">
        <v>14</v>
      </c>
      <c r="C15" s="6">
        <f>SUM(C16:C22)</f>
        <v>161227</v>
      </c>
      <c r="D15" s="7">
        <f>SUM(D16:D22)</f>
        <v>967893.5999999999</v>
      </c>
      <c r="E15" s="7">
        <f>SUM(E16:E22)</f>
        <v>895389.3</v>
      </c>
      <c r="H15" s="6">
        <f>SUM(H16:H22)</f>
        <v>33</v>
      </c>
      <c r="I15" s="7">
        <f>SUM(I16:I22)</f>
        <v>105.6</v>
      </c>
      <c r="J15" s="7">
        <f>SUM(J16:J22)</f>
        <v>104.89999999999998</v>
      </c>
      <c r="K15" s="4"/>
      <c r="M15" s="2"/>
      <c r="Y15" s="2"/>
      <c r="Z15" s="2"/>
      <c r="AA15" s="1"/>
      <c r="AB15" s="2"/>
    </row>
    <row r="16" spans="1:26" ht="12.75">
      <c r="A16" s="4"/>
      <c r="B16" s="3" t="s">
        <v>15</v>
      </c>
      <c r="C16" s="6">
        <v>74</v>
      </c>
      <c r="D16" s="7">
        <v>455</v>
      </c>
      <c r="E16" s="7">
        <v>384.6</v>
      </c>
      <c r="H16" s="6">
        <v>10</v>
      </c>
      <c r="I16" s="7">
        <v>32.6</v>
      </c>
      <c r="J16" s="7">
        <v>32.4</v>
      </c>
      <c r="K16" s="4"/>
      <c r="M16" s="2"/>
      <c r="Y16" s="2"/>
      <c r="Z16" s="2"/>
    </row>
    <row r="17" spans="1:28" ht="12.75">
      <c r="A17" s="4"/>
      <c r="B17" s="3" t="s">
        <v>16</v>
      </c>
      <c r="C17" s="6">
        <f>14891+7002+8740</f>
        <v>30633</v>
      </c>
      <c r="D17" s="7">
        <f>92485.1+40525.7+54601.4</f>
        <v>187612.19999999998</v>
      </c>
      <c r="E17" s="7">
        <f>83676.5+37076.4+48714.4</f>
        <v>169467.3</v>
      </c>
      <c r="H17" s="6">
        <f>1+11</f>
        <v>12</v>
      </c>
      <c r="I17" s="7">
        <f>2.3+35.8</f>
        <v>38.099999999999994</v>
      </c>
      <c r="J17" s="7">
        <f>2.3+35.5</f>
        <v>37.8</v>
      </c>
      <c r="K17" s="4"/>
      <c r="M17" s="2"/>
      <c r="Y17" s="2"/>
      <c r="Z17" s="2"/>
      <c r="AA17" s="1"/>
      <c r="AB17" s="2"/>
    </row>
    <row r="18" spans="1:28" ht="12.75">
      <c r="A18" s="4"/>
      <c r="B18" s="3" t="s">
        <v>17</v>
      </c>
      <c r="C18" s="6">
        <f>12382+19636</f>
        <v>32018</v>
      </c>
      <c r="D18" s="7">
        <f>74854.3+116858.1</f>
        <v>191712.40000000002</v>
      </c>
      <c r="E18" s="7">
        <f>68212.5+109742.1</f>
        <v>177954.6</v>
      </c>
      <c r="H18" s="6">
        <v>0</v>
      </c>
      <c r="I18" s="7"/>
      <c r="J18" s="7"/>
      <c r="K18" s="4"/>
      <c r="M18" s="2"/>
      <c r="Y18" s="2"/>
      <c r="Z18" s="2"/>
      <c r="AA18" s="1"/>
      <c r="AB18" s="2"/>
    </row>
    <row r="19" spans="1:28" ht="12.75">
      <c r="A19" s="4"/>
      <c r="B19" s="3" t="s">
        <v>18</v>
      </c>
      <c r="C19" s="6">
        <f>7385+8889+18415</f>
        <v>34689</v>
      </c>
      <c r="D19" s="7">
        <f>44930.6+52671.6+108788.1</f>
        <v>206390.3</v>
      </c>
      <c r="E19" s="7">
        <f>41152.5+48869.6+103206.3</f>
        <v>193228.40000000002</v>
      </c>
      <c r="H19" s="6">
        <f>4+1+2</f>
        <v>7</v>
      </c>
      <c r="I19" s="7">
        <f>14.2+2.3+7.2</f>
        <v>23.7</v>
      </c>
      <c r="J19" s="7">
        <f>14.1+2.3+7.2</f>
        <v>23.599999999999998</v>
      </c>
      <c r="K19" s="4"/>
      <c r="M19" s="2"/>
      <c r="Y19" s="2"/>
      <c r="Z19" s="2"/>
      <c r="AA19" s="1"/>
      <c r="AB19" s="2"/>
    </row>
    <row r="20" spans="1:28" ht="12.75">
      <c r="A20" s="4"/>
      <c r="B20" s="3" t="s">
        <v>19</v>
      </c>
      <c r="C20" s="6">
        <f>10016+8670+4785</f>
        <v>23471</v>
      </c>
      <c r="D20" s="7">
        <f>62076.5+51018+28443.6</f>
        <v>141538.1</v>
      </c>
      <c r="E20" s="7">
        <f>54616.7+48413.9+25943.6</f>
        <v>128974.20000000001</v>
      </c>
      <c r="H20" s="6">
        <f>3+1</f>
        <v>4</v>
      </c>
      <c r="I20" s="7">
        <f>8.4+2.8</f>
        <v>11.2</v>
      </c>
      <c r="J20" s="7">
        <f>8.3+2.8</f>
        <v>11.100000000000001</v>
      </c>
      <c r="K20" s="4"/>
      <c r="M20" s="2"/>
      <c r="Y20" s="2"/>
      <c r="Z20" s="2"/>
      <c r="AA20" s="1"/>
      <c r="AB20" s="2"/>
    </row>
    <row r="21" spans="1:26" ht="12.75">
      <c r="A21" s="4"/>
      <c r="B21" s="4"/>
      <c r="C21" s="6"/>
      <c r="D21" s="7"/>
      <c r="E21" s="7"/>
      <c r="H21" s="6"/>
      <c r="I21" s="7"/>
      <c r="J21" s="7"/>
      <c r="K21" s="4"/>
      <c r="M21" s="2"/>
      <c r="Y21" s="2"/>
      <c r="Z21" s="2"/>
    </row>
    <row r="22" spans="1:28" ht="12.75">
      <c r="A22" s="4"/>
      <c r="B22" s="3" t="s">
        <v>20</v>
      </c>
      <c r="C22" s="6">
        <v>40342</v>
      </c>
      <c r="D22" s="7">
        <v>240185.6</v>
      </c>
      <c r="E22" s="7">
        <v>225380.2</v>
      </c>
      <c r="H22" s="6">
        <v>0</v>
      </c>
      <c r="I22" s="7"/>
      <c r="J22" s="7"/>
      <c r="K22" s="4"/>
      <c r="M22" s="2"/>
      <c r="Y22" s="2"/>
      <c r="Z22" s="2"/>
      <c r="AA22" s="1"/>
      <c r="AB22" s="2"/>
    </row>
    <row r="23" spans="1:11" ht="12.75">
      <c r="A23" s="4"/>
      <c r="B23" s="4"/>
      <c r="C23" s="6"/>
      <c r="D23" s="7"/>
      <c r="E23" s="7"/>
      <c r="H23" s="6"/>
      <c r="I23" s="7"/>
      <c r="J23" s="7"/>
      <c r="K23" s="4"/>
    </row>
    <row r="24" spans="1:28" ht="12.75">
      <c r="A24" s="4"/>
      <c r="B24" s="3" t="s">
        <v>21</v>
      </c>
      <c r="C24" s="6">
        <f>SUM(C26:C56)</f>
        <v>333538</v>
      </c>
      <c r="D24" s="7">
        <f>SUM(D26:D56)</f>
        <v>2024839.9000000001</v>
      </c>
      <c r="E24" s="7">
        <f>SUM(E26:E56)</f>
        <v>1922645.6</v>
      </c>
      <c r="H24" s="6">
        <f>SUM(H26:H56)</f>
        <v>251</v>
      </c>
      <c r="I24" s="7">
        <f>SUM(I26:I56)</f>
        <v>772.46</v>
      </c>
      <c r="J24" s="7">
        <f>SUM(J26:J56)</f>
        <v>766.6</v>
      </c>
      <c r="K24" s="4"/>
      <c r="M24" s="2"/>
      <c r="Y24" s="2"/>
      <c r="Z24" s="2"/>
      <c r="AA24" s="1"/>
      <c r="AB24" s="2"/>
    </row>
    <row r="25" spans="1:28" ht="12.75">
      <c r="A25" s="4"/>
      <c r="B25" s="3" t="s">
        <v>0</v>
      </c>
      <c r="C25" s="9" t="s">
        <v>22</v>
      </c>
      <c r="D25" s="7"/>
      <c r="E25" s="10" t="s">
        <v>22</v>
      </c>
      <c r="H25" s="9" t="s">
        <v>22</v>
      </c>
      <c r="I25" s="7"/>
      <c r="J25" s="10" t="s">
        <v>22</v>
      </c>
      <c r="K25" s="4"/>
      <c r="M25" s="2"/>
      <c r="Y25" s="2"/>
      <c r="Z25" s="2"/>
      <c r="AA25" s="1"/>
      <c r="AB25" s="2"/>
    </row>
    <row r="26" spans="1:28" ht="12.75">
      <c r="A26" s="4"/>
      <c r="B26" s="3" t="s">
        <v>23</v>
      </c>
      <c r="C26" s="6">
        <v>7049</v>
      </c>
      <c r="D26" s="7">
        <v>41744.9</v>
      </c>
      <c r="E26" s="7">
        <v>40265.55</v>
      </c>
      <c r="H26" s="6">
        <v>4</v>
      </c>
      <c r="I26" s="7">
        <v>13.44</v>
      </c>
      <c r="J26" s="7">
        <v>13.3</v>
      </c>
      <c r="K26" s="4"/>
      <c r="M26" s="2"/>
      <c r="Y26" s="2"/>
      <c r="Z26" s="2"/>
      <c r="AA26" s="1"/>
      <c r="AB26" s="2"/>
    </row>
    <row r="27" spans="1:28" ht="12.75">
      <c r="A27" s="4"/>
      <c r="B27" s="3" t="s">
        <v>24</v>
      </c>
      <c r="C27" s="6">
        <v>7196</v>
      </c>
      <c r="D27" s="7">
        <v>42640.9</v>
      </c>
      <c r="E27" s="7">
        <v>40668.15</v>
      </c>
      <c r="H27" s="6">
        <v>3</v>
      </c>
      <c r="I27" s="7">
        <v>7.34</v>
      </c>
      <c r="J27" s="7">
        <v>7.3</v>
      </c>
      <c r="K27" s="4"/>
      <c r="M27" s="2"/>
      <c r="Y27" s="2"/>
      <c r="Z27" s="2"/>
      <c r="AA27" s="1"/>
      <c r="AB27" s="2"/>
    </row>
    <row r="28" spans="1:28" ht="12.75">
      <c r="A28" s="4"/>
      <c r="B28" s="3" t="s">
        <v>25</v>
      </c>
      <c r="C28" s="6">
        <v>7056</v>
      </c>
      <c r="D28" s="7">
        <v>43843.3</v>
      </c>
      <c r="E28" s="7">
        <v>39552.2</v>
      </c>
      <c r="H28" s="6">
        <v>5</v>
      </c>
      <c r="I28" s="7">
        <v>15.14</v>
      </c>
      <c r="J28" s="7">
        <v>15</v>
      </c>
      <c r="K28" s="4"/>
      <c r="M28" s="2"/>
      <c r="Y28" s="2"/>
      <c r="Z28" s="2"/>
      <c r="AA28" s="1"/>
      <c r="AB28" s="2"/>
    </row>
    <row r="29" spans="1:28" ht="12.75">
      <c r="A29" s="4"/>
      <c r="B29" s="3" t="s">
        <v>26</v>
      </c>
      <c r="C29" s="6">
        <v>5076</v>
      </c>
      <c r="D29" s="7">
        <v>30687.5</v>
      </c>
      <c r="E29" s="7">
        <v>29519.85</v>
      </c>
      <c r="H29" s="6">
        <v>20</v>
      </c>
      <c r="I29" s="7">
        <v>65.84</v>
      </c>
      <c r="J29" s="7">
        <v>65.4</v>
      </c>
      <c r="K29" s="4"/>
      <c r="M29" s="2"/>
      <c r="Y29" s="2"/>
      <c r="Z29" s="2"/>
      <c r="AA29" s="1"/>
      <c r="AB29" s="2"/>
    </row>
    <row r="30" spans="1:28" ht="12.75">
      <c r="A30" s="4"/>
      <c r="B30" s="3" t="s">
        <v>27</v>
      </c>
      <c r="C30" s="6">
        <v>10087</v>
      </c>
      <c r="D30" s="7">
        <v>62114.7</v>
      </c>
      <c r="E30" s="7">
        <v>58344.05</v>
      </c>
      <c r="H30" s="6">
        <v>2</v>
      </c>
      <c r="I30" s="7">
        <v>7</v>
      </c>
      <c r="J30" s="7">
        <v>6.9</v>
      </c>
      <c r="K30" s="4"/>
      <c r="M30" s="2"/>
      <c r="Y30" s="2"/>
      <c r="Z30" s="2"/>
      <c r="AA30" s="1"/>
      <c r="AB30" s="2"/>
    </row>
    <row r="31" spans="1:28" ht="12.75">
      <c r="A31" s="4"/>
      <c r="B31" s="3" t="s">
        <v>28</v>
      </c>
      <c r="C31" s="6">
        <v>4158</v>
      </c>
      <c r="D31" s="7">
        <v>25450.5</v>
      </c>
      <c r="E31" s="7">
        <v>23595.9</v>
      </c>
      <c r="H31" s="6">
        <v>3</v>
      </c>
      <c r="I31" s="7">
        <v>8.4</v>
      </c>
      <c r="J31" s="7">
        <v>8.3</v>
      </c>
      <c r="K31" s="4"/>
      <c r="M31" s="2"/>
      <c r="Y31" s="2"/>
      <c r="Z31" s="2"/>
      <c r="AA31" s="1"/>
      <c r="AB31" s="2"/>
    </row>
    <row r="32" spans="1:28" ht="12.75">
      <c r="A32" s="4"/>
      <c r="B32" s="3" t="s">
        <v>29</v>
      </c>
      <c r="C32" s="6">
        <v>10820</v>
      </c>
      <c r="D32" s="7">
        <v>66416.6</v>
      </c>
      <c r="E32" s="7">
        <v>63669.7</v>
      </c>
      <c r="H32" s="6">
        <v>4</v>
      </c>
      <c r="I32" s="7">
        <v>10.1</v>
      </c>
      <c r="J32" s="7">
        <v>10</v>
      </c>
      <c r="K32" s="4"/>
      <c r="M32" s="2"/>
      <c r="Y32" s="2"/>
      <c r="Z32" s="2"/>
      <c r="AA32" s="1"/>
      <c r="AB32" s="2"/>
    </row>
    <row r="33" spans="1:28" ht="12.75">
      <c r="A33" s="4"/>
      <c r="B33" s="3" t="s">
        <v>30</v>
      </c>
      <c r="C33" s="6">
        <v>12467</v>
      </c>
      <c r="D33" s="7">
        <v>75124.8</v>
      </c>
      <c r="E33" s="7">
        <v>69968</v>
      </c>
      <c r="H33" s="6">
        <v>15</v>
      </c>
      <c r="I33" s="7">
        <v>41</v>
      </c>
      <c r="J33" s="7">
        <v>40.7</v>
      </c>
      <c r="K33" s="4"/>
      <c r="M33" s="2"/>
      <c r="Y33" s="2"/>
      <c r="Z33" s="2"/>
      <c r="AA33" s="1"/>
      <c r="AB33" s="2"/>
    </row>
    <row r="34" spans="1:28" ht="12.75">
      <c r="A34" s="4"/>
      <c r="B34" s="3" t="s">
        <v>31</v>
      </c>
      <c r="C34" s="6">
        <v>10799</v>
      </c>
      <c r="D34" s="7">
        <v>65518.9</v>
      </c>
      <c r="E34" s="7">
        <v>61244.1</v>
      </c>
      <c r="H34" s="6">
        <v>22</v>
      </c>
      <c r="I34" s="7">
        <v>73.7</v>
      </c>
      <c r="J34" s="7">
        <v>73.1</v>
      </c>
      <c r="K34" s="4"/>
      <c r="M34" s="2"/>
      <c r="Y34" s="2"/>
      <c r="Z34" s="2"/>
      <c r="AA34" s="1"/>
      <c r="AB34" s="2"/>
    </row>
    <row r="35" spans="1:28" ht="12.75">
      <c r="A35" s="4"/>
      <c r="B35" s="3" t="s">
        <v>32</v>
      </c>
      <c r="C35" s="6">
        <v>12199</v>
      </c>
      <c r="D35" s="7">
        <v>73782.1</v>
      </c>
      <c r="E35" s="7">
        <v>70885.3</v>
      </c>
      <c r="H35" s="6">
        <v>9</v>
      </c>
      <c r="I35" s="7">
        <v>32.2</v>
      </c>
      <c r="J35" s="7">
        <v>32</v>
      </c>
      <c r="K35" s="4"/>
      <c r="M35" s="2"/>
      <c r="Y35" s="2"/>
      <c r="Z35" s="2"/>
      <c r="AA35" s="1"/>
      <c r="AB35" s="2"/>
    </row>
    <row r="36" spans="1:28" ht="12.75">
      <c r="A36" s="4"/>
      <c r="B36" s="3" t="s">
        <v>33</v>
      </c>
      <c r="C36" s="6">
        <v>17103</v>
      </c>
      <c r="D36" s="7">
        <v>103290.7</v>
      </c>
      <c r="E36" s="7">
        <v>96351.9</v>
      </c>
      <c r="H36" s="6">
        <v>3</v>
      </c>
      <c r="I36" s="7">
        <v>10.6</v>
      </c>
      <c r="J36" s="7">
        <v>10.5</v>
      </c>
      <c r="K36" s="4"/>
      <c r="M36" s="2"/>
      <c r="Y36" s="2"/>
      <c r="Z36" s="2"/>
      <c r="AA36" s="1"/>
      <c r="AB36" s="2"/>
    </row>
    <row r="37" spans="1:28" ht="12.75">
      <c r="A37" s="4"/>
      <c r="B37" s="3" t="s">
        <v>34</v>
      </c>
      <c r="C37" s="6">
        <v>10215</v>
      </c>
      <c r="D37" s="7">
        <v>61443.1</v>
      </c>
      <c r="E37" s="7">
        <v>59760.3</v>
      </c>
      <c r="H37" s="6">
        <v>5</v>
      </c>
      <c r="I37" s="7">
        <v>16.7</v>
      </c>
      <c r="J37" s="7">
        <v>16.6</v>
      </c>
      <c r="K37" s="4"/>
      <c r="M37" s="2"/>
      <c r="Y37" s="2"/>
      <c r="Z37" s="2"/>
      <c r="AA37" s="1"/>
      <c r="AB37" s="2"/>
    </row>
    <row r="38" spans="1:28" ht="12.75">
      <c r="A38" s="4"/>
      <c r="B38" s="3" t="s">
        <v>35</v>
      </c>
      <c r="C38" s="6">
        <v>17129</v>
      </c>
      <c r="D38" s="7">
        <v>101780.2</v>
      </c>
      <c r="E38" s="7">
        <v>96670.3</v>
      </c>
      <c r="H38" s="6">
        <v>2</v>
      </c>
      <c r="I38" s="7">
        <v>8.6</v>
      </c>
      <c r="J38" s="7">
        <v>8.6</v>
      </c>
      <c r="K38" s="4"/>
      <c r="M38" s="2"/>
      <c r="Y38" s="2"/>
      <c r="Z38" s="2"/>
      <c r="AA38" s="1"/>
      <c r="AB38" s="2"/>
    </row>
    <row r="39" spans="1:28" ht="12.75">
      <c r="A39" s="4"/>
      <c r="B39" s="3" t="s">
        <v>36</v>
      </c>
      <c r="C39" s="6">
        <v>15082</v>
      </c>
      <c r="D39" s="7">
        <v>90767.1</v>
      </c>
      <c r="E39" s="7">
        <v>86852.2</v>
      </c>
      <c r="H39" s="6">
        <v>1</v>
      </c>
      <c r="I39" s="7">
        <v>2.8</v>
      </c>
      <c r="J39" s="7">
        <v>2.8</v>
      </c>
      <c r="K39" s="4"/>
      <c r="M39" s="2"/>
      <c r="Y39" s="2"/>
      <c r="Z39" s="2"/>
      <c r="AA39" s="1"/>
      <c r="AB39" s="2"/>
    </row>
    <row r="40" spans="1:28" ht="12.75">
      <c r="A40" s="4"/>
      <c r="B40" s="3" t="s">
        <v>37</v>
      </c>
      <c r="C40" s="6">
        <v>21136</v>
      </c>
      <c r="D40" s="7">
        <v>129279.6</v>
      </c>
      <c r="E40" s="7">
        <v>122074.1</v>
      </c>
      <c r="H40" s="6">
        <v>9</v>
      </c>
      <c r="I40" s="7">
        <v>24.3</v>
      </c>
      <c r="J40" s="7">
        <v>24.1</v>
      </c>
      <c r="K40" s="4"/>
      <c r="M40" s="2"/>
      <c r="Y40" s="2"/>
      <c r="Z40" s="2"/>
      <c r="AA40" s="1"/>
      <c r="AB40" s="2"/>
    </row>
    <row r="41" spans="1:28" ht="12.75">
      <c r="A41" s="4"/>
      <c r="B41" s="3" t="s">
        <v>38</v>
      </c>
      <c r="C41" s="6">
        <v>9386</v>
      </c>
      <c r="D41" s="7">
        <v>57631.5</v>
      </c>
      <c r="E41" s="7">
        <v>54456.3</v>
      </c>
      <c r="H41" s="6">
        <v>15</v>
      </c>
      <c r="I41" s="7">
        <v>49.7</v>
      </c>
      <c r="J41" s="7">
        <v>49.4</v>
      </c>
      <c r="K41" s="4"/>
      <c r="M41" s="2"/>
      <c r="Y41" s="2"/>
      <c r="Z41" s="2"/>
      <c r="AA41" s="1"/>
      <c r="AB41" s="2"/>
    </row>
    <row r="42" spans="1:28" ht="12.75">
      <c r="A42" s="4"/>
      <c r="B42" s="3" t="s">
        <v>39</v>
      </c>
      <c r="C42" s="6">
        <v>5780</v>
      </c>
      <c r="D42" s="7">
        <v>35660.9</v>
      </c>
      <c r="E42" s="7">
        <v>33927.7</v>
      </c>
      <c r="H42" s="6">
        <v>8</v>
      </c>
      <c r="I42" s="7">
        <v>27.6</v>
      </c>
      <c r="J42" s="7">
        <v>27.4</v>
      </c>
      <c r="K42" s="4"/>
      <c r="M42" s="2"/>
      <c r="Y42" s="2"/>
      <c r="Z42" s="2"/>
      <c r="AA42" s="1"/>
      <c r="AB42" s="2"/>
    </row>
    <row r="43" spans="1:28" ht="12.75">
      <c r="A43" s="4"/>
      <c r="B43" s="3" t="s">
        <v>40</v>
      </c>
      <c r="C43" s="6">
        <v>10738</v>
      </c>
      <c r="D43" s="7">
        <v>66364.8</v>
      </c>
      <c r="E43" s="7">
        <v>62358.6</v>
      </c>
      <c r="H43" s="6">
        <v>10</v>
      </c>
      <c r="I43" s="7">
        <v>29.9</v>
      </c>
      <c r="J43" s="7">
        <v>29.7</v>
      </c>
      <c r="K43" s="4"/>
      <c r="M43" s="2"/>
      <c r="Y43" s="2"/>
      <c r="Z43" s="2"/>
      <c r="AA43" s="1"/>
      <c r="AB43" s="2"/>
    </row>
    <row r="44" spans="1:28" ht="12.75">
      <c r="A44" s="4"/>
      <c r="B44" s="3" t="s">
        <v>41</v>
      </c>
      <c r="C44" s="6">
        <v>14403</v>
      </c>
      <c r="D44" s="7">
        <v>86717.8</v>
      </c>
      <c r="E44" s="7">
        <v>85319.3</v>
      </c>
      <c r="H44" s="6">
        <v>1</v>
      </c>
      <c r="I44" s="7">
        <v>3.3</v>
      </c>
      <c r="J44" s="7">
        <v>3.3</v>
      </c>
      <c r="K44" s="4"/>
      <c r="M44" s="2"/>
      <c r="Y44" s="2"/>
      <c r="Z44" s="2"/>
      <c r="AA44" s="1"/>
      <c r="AB44" s="2"/>
    </row>
    <row r="45" spans="1:28" ht="12.75">
      <c r="A45" s="4"/>
      <c r="B45" s="3" t="s">
        <v>42</v>
      </c>
      <c r="C45" s="6">
        <v>14039</v>
      </c>
      <c r="D45" s="7">
        <v>85706.1</v>
      </c>
      <c r="E45" s="7">
        <v>82238.4</v>
      </c>
      <c r="H45" s="6">
        <v>5</v>
      </c>
      <c r="I45" s="7">
        <v>14.1</v>
      </c>
      <c r="J45" s="7">
        <v>14</v>
      </c>
      <c r="K45" s="4"/>
      <c r="M45" s="2"/>
      <c r="Y45" s="2"/>
      <c r="Z45" s="2"/>
      <c r="AA45" s="1"/>
      <c r="AB45" s="2"/>
    </row>
    <row r="46" spans="1:28" ht="12.75">
      <c r="A46" s="4"/>
      <c r="B46" s="3" t="s">
        <v>43</v>
      </c>
      <c r="C46" s="6">
        <v>6639</v>
      </c>
      <c r="D46" s="7">
        <v>39585.1</v>
      </c>
      <c r="E46" s="7">
        <v>36518.2</v>
      </c>
      <c r="H46" s="6">
        <v>6</v>
      </c>
      <c r="I46" s="7">
        <v>13.7</v>
      </c>
      <c r="J46" s="7">
        <v>13.5</v>
      </c>
      <c r="K46" s="4"/>
      <c r="M46" s="2"/>
      <c r="Y46" s="2"/>
      <c r="Z46" s="2"/>
      <c r="AA46" s="1"/>
      <c r="AB46" s="2"/>
    </row>
    <row r="47" spans="1:28" ht="12.75">
      <c r="A47" s="4"/>
      <c r="B47" s="3" t="s">
        <v>44</v>
      </c>
      <c r="C47" s="6">
        <v>7128</v>
      </c>
      <c r="D47" s="7">
        <v>43536</v>
      </c>
      <c r="E47" s="7">
        <v>39803.2</v>
      </c>
      <c r="H47" s="6">
        <v>4</v>
      </c>
      <c r="I47" s="7">
        <v>11.5</v>
      </c>
      <c r="J47" s="7">
        <v>11.4</v>
      </c>
      <c r="K47" s="4"/>
      <c r="M47" s="2"/>
      <c r="Y47" s="2"/>
      <c r="Z47" s="2"/>
      <c r="AA47" s="1"/>
      <c r="AB47" s="2"/>
    </row>
    <row r="48" spans="1:28" ht="12.75">
      <c r="A48" s="4"/>
      <c r="B48" s="3" t="s">
        <v>45</v>
      </c>
      <c r="C48" s="6">
        <v>13008</v>
      </c>
      <c r="D48" s="7">
        <v>79589.9</v>
      </c>
      <c r="E48" s="7">
        <v>74894.1</v>
      </c>
      <c r="H48" s="6">
        <v>8</v>
      </c>
      <c r="I48" s="7">
        <v>26.8</v>
      </c>
      <c r="J48" s="7">
        <v>26.6</v>
      </c>
      <c r="K48" s="4"/>
      <c r="M48" s="2"/>
      <c r="Y48" s="2"/>
      <c r="Z48" s="2"/>
      <c r="AA48" s="1"/>
      <c r="AB48" s="2"/>
    </row>
    <row r="49" spans="1:28" ht="12.75">
      <c r="A49" s="4"/>
      <c r="B49" s="3" t="s">
        <v>46</v>
      </c>
      <c r="C49" s="6">
        <v>11503</v>
      </c>
      <c r="D49" s="7">
        <v>70332.7</v>
      </c>
      <c r="E49" s="7">
        <v>67383.1</v>
      </c>
      <c r="H49" s="6">
        <v>20</v>
      </c>
      <c r="I49" s="7">
        <v>61.5</v>
      </c>
      <c r="J49" s="7">
        <v>61.1</v>
      </c>
      <c r="K49" s="4"/>
      <c r="M49" s="2"/>
      <c r="Y49" s="2"/>
      <c r="Z49" s="2"/>
      <c r="AA49" s="1"/>
      <c r="AB49" s="2"/>
    </row>
    <row r="50" spans="1:28" ht="12.75">
      <c r="A50" s="4"/>
      <c r="B50" s="3" t="s">
        <v>47</v>
      </c>
      <c r="C50" s="6">
        <v>9299</v>
      </c>
      <c r="D50" s="7">
        <v>56847.5</v>
      </c>
      <c r="E50" s="7">
        <v>53245</v>
      </c>
      <c r="H50" s="6">
        <v>0</v>
      </c>
      <c r="I50" s="7">
        <v>0</v>
      </c>
      <c r="J50" s="7">
        <v>0</v>
      </c>
      <c r="K50" s="4"/>
      <c r="M50" s="2"/>
      <c r="Y50" s="2"/>
      <c r="Z50" s="2"/>
      <c r="AA50" s="1"/>
      <c r="AB50" s="2"/>
    </row>
    <row r="51" spans="1:28" ht="12.75">
      <c r="A51" s="4"/>
      <c r="B51" s="3" t="s">
        <v>48</v>
      </c>
      <c r="C51" s="6">
        <v>8130</v>
      </c>
      <c r="D51" s="7">
        <v>48560.9</v>
      </c>
      <c r="E51" s="7">
        <v>46554.3</v>
      </c>
      <c r="H51" s="6">
        <v>2</v>
      </c>
      <c r="I51" s="7">
        <v>6.2</v>
      </c>
      <c r="J51" s="7">
        <v>6.1</v>
      </c>
      <c r="K51" s="4"/>
      <c r="M51" s="2"/>
      <c r="Y51" s="2"/>
      <c r="Z51" s="2"/>
      <c r="AA51" s="1"/>
      <c r="AB51" s="2"/>
    </row>
    <row r="52" spans="1:28" ht="12.75">
      <c r="A52" s="4"/>
      <c r="B52" s="3" t="s">
        <v>49</v>
      </c>
      <c r="C52" s="6">
        <v>14468</v>
      </c>
      <c r="D52" s="7">
        <v>89576.6</v>
      </c>
      <c r="E52" s="7">
        <v>85205.1</v>
      </c>
      <c r="H52" s="6">
        <v>22</v>
      </c>
      <c r="I52" s="7">
        <v>54.6</v>
      </c>
      <c r="J52" s="7">
        <v>54.1</v>
      </c>
      <c r="K52" s="4"/>
      <c r="M52" s="2"/>
      <c r="Y52" s="2"/>
      <c r="Z52" s="2"/>
      <c r="AA52" s="1"/>
      <c r="AB52" s="2"/>
    </row>
    <row r="53" spans="1:28" ht="12.75">
      <c r="A53" s="4"/>
      <c r="B53" s="3" t="s">
        <v>50</v>
      </c>
      <c r="C53" s="6">
        <v>6060</v>
      </c>
      <c r="D53" s="7">
        <v>36602.5</v>
      </c>
      <c r="E53" s="7">
        <v>34741.2</v>
      </c>
      <c r="H53" s="6">
        <v>0</v>
      </c>
      <c r="I53" s="7">
        <v>0</v>
      </c>
      <c r="J53" s="7">
        <v>0</v>
      </c>
      <c r="K53" s="4"/>
      <c r="M53" s="2"/>
      <c r="Y53" s="2"/>
      <c r="Z53" s="2"/>
      <c r="AA53" s="1"/>
      <c r="AB53" s="2"/>
    </row>
    <row r="54" spans="1:28" ht="12.75">
      <c r="A54" s="4"/>
      <c r="B54" s="3" t="s">
        <v>51</v>
      </c>
      <c r="C54" s="6">
        <v>19932</v>
      </c>
      <c r="D54" s="7">
        <v>120112.3</v>
      </c>
      <c r="E54" s="7">
        <v>116762.6</v>
      </c>
      <c r="H54" s="6">
        <v>20</v>
      </c>
      <c r="I54" s="7">
        <v>59.8</v>
      </c>
      <c r="J54" s="7">
        <v>59.3</v>
      </c>
      <c r="K54" s="4"/>
      <c r="M54" s="2"/>
      <c r="Y54" s="2"/>
      <c r="Z54" s="2"/>
      <c r="AA54" s="1"/>
      <c r="AB54" s="2"/>
    </row>
    <row r="55" spans="1:28" ht="12.75">
      <c r="A55" s="4"/>
      <c r="B55" s="3" t="s">
        <v>52</v>
      </c>
      <c r="C55" s="6">
        <v>7773</v>
      </c>
      <c r="D55" s="7">
        <v>48109.8</v>
      </c>
      <c r="E55" s="7">
        <v>45801.9</v>
      </c>
      <c r="H55" s="6">
        <v>13</v>
      </c>
      <c r="I55" s="7">
        <v>42.7</v>
      </c>
      <c r="J55" s="7">
        <v>42.4</v>
      </c>
      <c r="K55" s="4"/>
      <c r="M55" s="2"/>
      <c r="Y55" s="2"/>
      <c r="Z55" s="2"/>
      <c r="AA55" s="1"/>
      <c r="AB55" s="2"/>
    </row>
    <row r="56" spans="1:28" ht="12.75">
      <c r="A56" s="4"/>
      <c r="B56" s="3" t="s">
        <v>53</v>
      </c>
      <c r="C56" s="6">
        <v>7680</v>
      </c>
      <c r="D56" s="7">
        <v>46020.6</v>
      </c>
      <c r="E56" s="7">
        <v>44015</v>
      </c>
      <c r="H56" s="6">
        <v>10</v>
      </c>
      <c r="I56" s="7">
        <v>33.9</v>
      </c>
      <c r="J56" s="7">
        <v>33.7</v>
      </c>
      <c r="K56" s="4"/>
      <c r="M56" s="2"/>
      <c r="Y56" s="2"/>
      <c r="Z56" s="2"/>
      <c r="AA56" s="1"/>
      <c r="AB56" s="2"/>
    </row>
    <row r="57" spans="1:13" ht="12.75">
      <c r="A57" s="4"/>
      <c r="B57" s="13"/>
      <c r="C57" s="15"/>
      <c r="D57" s="16"/>
      <c r="E57" s="16"/>
      <c r="F57" s="17"/>
      <c r="G57" s="17"/>
      <c r="H57" s="15"/>
      <c r="I57" s="16"/>
      <c r="J57" s="16"/>
      <c r="K57" s="7"/>
      <c r="L57" s="1"/>
      <c r="M57" s="2"/>
    </row>
    <row r="58" spans="1:11" ht="12.75">
      <c r="A58" s="4"/>
      <c r="B58" s="20" t="s">
        <v>55</v>
      </c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4"/>
      <c r="B59" s="3" t="s">
        <v>0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20" t="s">
        <v>56</v>
      </c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4"/>
      <c r="B61" s="20" t="s">
        <v>1</v>
      </c>
      <c r="C61" s="20"/>
      <c r="D61" s="20"/>
      <c r="E61" s="20"/>
      <c r="F61" s="20"/>
      <c r="G61" s="20"/>
      <c r="H61" s="20"/>
      <c r="I61" s="20"/>
      <c r="J61" s="20"/>
      <c r="K61" s="20"/>
    </row>
    <row r="62" spans="1:23" ht="12.75">
      <c r="A62" s="4"/>
      <c r="B62" s="4"/>
      <c r="C62" s="6"/>
      <c r="D62" s="7"/>
      <c r="E62" s="7"/>
      <c r="F62" s="6"/>
      <c r="G62" s="7"/>
      <c r="H62" s="7"/>
      <c r="I62" s="4"/>
      <c r="J62" s="4"/>
      <c r="K62" s="4"/>
      <c r="U62" s="1"/>
      <c r="V62" s="2"/>
      <c r="W62" s="2"/>
    </row>
    <row r="63" spans="1:23" ht="12.75">
      <c r="A63" s="4"/>
      <c r="B63" s="13"/>
      <c r="C63" s="15"/>
      <c r="D63" s="16"/>
      <c r="E63" s="16"/>
      <c r="F63" s="15"/>
      <c r="G63" s="16"/>
      <c r="H63" s="16"/>
      <c r="I63" s="14"/>
      <c r="J63" s="14"/>
      <c r="K63" s="14"/>
      <c r="U63" s="1"/>
      <c r="V63" s="2"/>
      <c r="W63" s="2"/>
    </row>
    <row r="64" spans="1:23" ht="12.75">
      <c r="A64" s="4"/>
      <c r="B64" s="4"/>
      <c r="C64" s="22" t="s">
        <v>4</v>
      </c>
      <c r="D64" s="22"/>
      <c r="E64" s="22"/>
      <c r="F64" s="22" t="s">
        <v>5</v>
      </c>
      <c r="G64" s="22"/>
      <c r="H64" s="22"/>
      <c r="I64" s="21" t="s">
        <v>6</v>
      </c>
      <c r="J64" s="21"/>
      <c r="K64" s="21"/>
      <c r="U64" s="1"/>
      <c r="V64" s="2"/>
      <c r="W64" s="2"/>
    </row>
    <row r="65" spans="1:23" ht="12.75">
      <c r="A65" s="4"/>
      <c r="B65" s="4"/>
      <c r="C65" s="6"/>
      <c r="D65" s="7"/>
      <c r="E65" s="11" t="s">
        <v>7</v>
      </c>
      <c r="F65" s="6"/>
      <c r="G65" s="7"/>
      <c r="H65" s="11" t="s">
        <v>7</v>
      </c>
      <c r="I65" s="4"/>
      <c r="J65" s="4"/>
      <c r="K65" s="5" t="s">
        <v>7</v>
      </c>
      <c r="U65" s="1"/>
      <c r="V65" s="2"/>
      <c r="W65" s="2"/>
    </row>
    <row r="66" spans="1:23" ht="12.75">
      <c r="A66" s="4"/>
      <c r="B66" s="3" t="s">
        <v>8</v>
      </c>
      <c r="C66" s="12" t="s">
        <v>9</v>
      </c>
      <c r="D66" s="11" t="s">
        <v>10</v>
      </c>
      <c r="E66" s="11" t="s">
        <v>11</v>
      </c>
      <c r="F66" s="12" t="s">
        <v>9</v>
      </c>
      <c r="G66" s="11" t="s">
        <v>10</v>
      </c>
      <c r="H66" s="11" t="s">
        <v>11</v>
      </c>
      <c r="I66" s="5" t="s">
        <v>9</v>
      </c>
      <c r="J66" s="5" t="s">
        <v>10</v>
      </c>
      <c r="K66" s="5" t="s">
        <v>11</v>
      </c>
      <c r="R66" s="1"/>
      <c r="S66" s="1"/>
      <c r="U66" s="1"/>
      <c r="V66" s="2"/>
      <c r="W66" s="2"/>
    </row>
    <row r="67" spans="1:23" ht="12.75">
      <c r="A67" s="4"/>
      <c r="B67" s="13"/>
      <c r="C67" s="15"/>
      <c r="D67" s="16"/>
      <c r="E67" s="16"/>
      <c r="F67" s="15"/>
      <c r="G67" s="16"/>
      <c r="H67" s="16"/>
      <c r="I67" s="14"/>
      <c r="J67" s="14"/>
      <c r="K67" s="14"/>
      <c r="Q67" s="2"/>
      <c r="R67" s="1"/>
      <c r="S67" s="2"/>
      <c r="T67" s="2"/>
      <c r="U67" s="1"/>
      <c r="V67" s="2"/>
      <c r="W67" s="2"/>
    </row>
    <row r="68" spans="1:23" ht="12.75">
      <c r="A68" s="4"/>
      <c r="B68" s="4"/>
      <c r="C68" s="6"/>
      <c r="D68" s="7"/>
      <c r="E68" s="7"/>
      <c r="F68" s="6"/>
      <c r="G68" s="7"/>
      <c r="H68" s="7"/>
      <c r="I68" s="6"/>
      <c r="J68" s="6"/>
      <c r="K68" s="4"/>
      <c r="Q68" s="2"/>
      <c r="R68" s="1"/>
      <c r="S68" s="2"/>
      <c r="T68" s="2"/>
      <c r="U68" s="1"/>
      <c r="V68" s="2"/>
      <c r="W68" s="2"/>
    </row>
    <row r="69" spans="1:23" ht="12.75">
      <c r="A69" s="4"/>
      <c r="B69" s="3" t="s">
        <v>12</v>
      </c>
      <c r="C69" s="1">
        <f>C72+C81</f>
        <v>56605</v>
      </c>
      <c r="D69" s="2">
        <f>D72+D81</f>
        <v>2022723.4000000001</v>
      </c>
      <c r="E69" s="2">
        <f>E72+E81</f>
        <v>1987308.68</v>
      </c>
      <c r="F69" s="1">
        <f>F72+F81</f>
        <v>10405</v>
      </c>
      <c r="G69" s="2">
        <f>G72+G81+G70</f>
        <v>119318.3</v>
      </c>
      <c r="H69" s="2">
        <f>H72+H81+H70</f>
        <v>115028.6</v>
      </c>
      <c r="I69" s="6">
        <f aca="true" t="shared" si="0" ref="I69:K70">C12+H12+C69+F69</f>
        <v>562809</v>
      </c>
      <c r="J69" s="7">
        <f t="shared" si="0"/>
        <v>5139705.96</v>
      </c>
      <c r="K69" s="7">
        <f t="shared" si="0"/>
        <v>4925140.58</v>
      </c>
      <c r="Q69" s="2"/>
      <c r="R69" s="1"/>
      <c r="S69" s="2"/>
      <c r="T69" s="2"/>
      <c r="U69" s="1"/>
      <c r="V69" s="2"/>
      <c r="W69" s="2"/>
    </row>
    <row r="70" spans="1:20" ht="12.75">
      <c r="A70" s="4"/>
      <c r="B70" s="3" t="s">
        <v>13</v>
      </c>
      <c r="C70" s="1"/>
      <c r="D70" s="2"/>
      <c r="E70" s="2"/>
      <c r="F70" s="1"/>
      <c r="G70" s="2"/>
      <c r="H70" s="2"/>
      <c r="I70" s="6">
        <f t="shared" si="0"/>
        <v>750</v>
      </c>
      <c r="J70" s="7">
        <f t="shared" si="0"/>
        <v>4052.7</v>
      </c>
      <c r="K70" s="7">
        <f t="shared" si="0"/>
        <v>3896.9</v>
      </c>
      <c r="Q70" s="2"/>
      <c r="R70" s="1"/>
      <c r="S70" s="2"/>
      <c r="T70" s="2"/>
    </row>
    <row r="71" spans="1:19" ht="12.75">
      <c r="A71" s="4"/>
      <c r="B71" s="4"/>
      <c r="C71" s="1"/>
      <c r="D71" s="2"/>
      <c r="E71" s="2"/>
      <c r="F71" s="1"/>
      <c r="G71" s="2"/>
      <c r="H71" s="2"/>
      <c r="I71" s="6"/>
      <c r="J71" s="7"/>
      <c r="K71" s="7"/>
      <c r="S71" s="1"/>
    </row>
    <row r="72" spans="1:20" ht="12.75">
      <c r="A72" s="4"/>
      <c r="B72" s="3" t="s">
        <v>14</v>
      </c>
      <c r="C72" s="1">
        <f aca="true" t="shared" si="1" ref="C72:H72">SUM(C73:C79)</f>
        <v>24759</v>
      </c>
      <c r="D72" s="2">
        <f t="shared" si="1"/>
        <v>840095.1000000001</v>
      </c>
      <c r="E72" s="2">
        <f t="shared" si="1"/>
        <v>825649.0999999999</v>
      </c>
      <c r="F72" s="1">
        <f t="shared" si="1"/>
        <v>3713</v>
      </c>
      <c r="G72" s="2">
        <f t="shared" si="1"/>
        <v>42100.3</v>
      </c>
      <c r="H72" s="2">
        <f t="shared" si="1"/>
        <v>40050.5</v>
      </c>
      <c r="I72" s="6">
        <f aca="true" t="shared" si="2" ref="I72:K77">C15+H15+C72+F72</f>
        <v>189732</v>
      </c>
      <c r="J72" s="7">
        <f t="shared" si="2"/>
        <v>1850194.5999999999</v>
      </c>
      <c r="K72" s="7">
        <f t="shared" si="2"/>
        <v>1761193.7999999998</v>
      </c>
      <c r="Q72" s="2"/>
      <c r="R72" s="1"/>
      <c r="S72" s="2"/>
      <c r="T72" s="2"/>
    </row>
    <row r="73" spans="1:20" ht="12.75">
      <c r="A73" s="4"/>
      <c r="B73" s="3" t="s">
        <v>15</v>
      </c>
      <c r="C73" s="1">
        <v>881</v>
      </c>
      <c r="D73" s="2">
        <v>36693.2</v>
      </c>
      <c r="E73" s="2">
        <v>36031.7</v>
      </c>
      <c r="F73" s="1">
        <v>9</v>
      </c>
      <c r="G73" s="2">
        <v>108.1</v>
      </c>
      <c r="H73" s="2">
        <v>86.8</v>
      </c>
      <c r="I73" s="6">
        <f t="shared" si="2"/>
        <v>974</v>
      </c>
      <c r="J73" s="7">
        <f t="shared" si="2"/>
        <v>37288.899999999994</v>
      </c>
      <c r="K73" s="7">
        <f t="shared" si="2"/>
        <v>36535.5</v>
      </c>
      <c r="Q73" s="2"/>
      <c r="R73" s="1"/>
      <c r="S73" s="2"/>
      <c r="T73" s="2"/>
    </row>
    <row r="74" spans="1:20" ht="12.75">
      <c r="A74" s="4"/>
      <c r="B74" s="3" t="s">
        <v>16</v>
      </c>
      <c r="C74" s="1">
        <v>4973</v>
      </c>
      <c r="D74" s="2">
        <v>158137.6</v>
      </c>
      <c r="E74" s="2">
        <v>155069.9</v>
      </c>
      <c r="F74" s="1">
        <v>1101</v>
      </c>
      <c r="G74" s="2">
        <v>12374</v>
      </c>
      <c r="H74" s="2">
        <v>11743.7</v>
      </c>
      <c r="I74" s="6">
        <f t="shared" si="2"/>
        <v>36719</v>
      </c>
      <c r="J74" s="7">
        <f t="shared" si="2"/>
        <v>358161.9</v>
      </c>
      <c r="K74" s="7">
        <f t="shared" si="2"/>
        <v>336318.7</v>
      </c>
      <c r="Q74" s="2"/>
      <c r="R74" s="1"/>
      <c r="S74" s="2"/>
      <c r="T74" s="2"/>
    </row>
    <row r="75" spans="1:20" ht="12.75">
      <c r="A75" s="4"/>
      <c r="B75" s="3" t="s">
        <v>17</v>
      </c>
      <c r="C75" s="1">
        <v>4822</v>
      </c>
      <c r="D75" s="2">
        <v>125032.1</v>
      </c>
      <c r="E75" s="2">
        <v>122632.6</v>
      </c>
      <c r="F75" s="1">
        <v>1305</v>
      </c>
      <c r="G75" s="2">
        <v>14813.2</v>
      </c>
      <c r="H75" s="2">
        <v>14100.6</v>
      </c>
      <c r="I75" s="6">
        <f t="shared" si="2"/>
        <v>38145</v>
      </c>
      <c r="J75" s="7">
        <f t="shared" si="2"/>
        <v>331557.7</v>
      </c>
      <c r="K75" s="7">
        <f t="shared" si="2"/>
        <v>314687.8</v>
      </c>
      <c r="Q75" s="2"/>
      <c r="R75" s="1"/>
      <c r="S75" s="2"/>
      <c r="T75" s="2"/>
    </row>
    <row r="76" spans="1:11" ht="12.75">
      <c r="A76" s="4"/>
      <c r="B76" s="3" t="s">
        <v>18</v>
      </c>
      <c r="C76" s="1">
        <v>4782</v>
      </c>
      <c r="D76" s="2">
        <v>159364.1</v>
      </c>
      <c r="E76" s="2">
        <v>156377.8</v>
      </c>
      <c r="F76" s="1">
        <v>754</v>
      </c>
      <c r="G76" s="2">
        <v>8714.8</v>
      </c>
      <c r="H76" s="2">
        <v>8402.9</v>
      </c>
      <c r="I76" s="6">
        <f t="shared" si="2"/>
        <v>40232</v>
      </c>
      <c r="J76" s="7">
        <f t="shared" si="2"/>
        <v>374492.89999999997</v>
      </c>
      <c r="K76" s="7">
        <f t="shared" si="2"/>
        <v>358032.70000000007</v>
      </c>
    </row>
    <row r="77" spans="1:20" ht="12.75">
      <c r="A77" s="4"/>
      <c r="B77" s="3" t="s">
        <v>19</v>
      </c>
      <c r="C77" s="1">
        <v>3948</v>
      </c>
      <c r="D77" s="2">
        <v>100630.4</v>
      </c>
      <c r="E77" s="2">
        <v>98778.9</v>
      </c>
      <c r="F77" s="1">
        <v>538</v>
      </c>
      <c r="G77" s="2">
        <v>6029.6</v>
      </c>
      <c r="H77" s="2">
        <v>5663.2</v>
      </c>
      <c r="I77" s="6">
        <f t="shared" si="2"/>
        <v>27961</v>
      </c>
      <c r="J77" s="7">
        <f t="shared" si="2"/>
        <v>248209.30000000002</v>
      </c>
      <c r="K77" s="7">
        <f t="shared" si="2"/>
        <v>233427.40000000002</v>
      </c>
      <c r="Q77" s="2"/>
      <c r="R77" s="1"/>
      <c r="S77" s="2"/>
      <c r="T77" s="2"/>
    </row>
    <row r="78" spans="1:11" ht="12.75">
      <c r="A78" s="4"/>
      <c r="B78" s="4"/>
      <c r="C78" s="1"/>
      <c r="D78" s="2"/>
      <c r="E78" s="2"/>
      <c r="F78" s="1"/>
      <c r="G78" s="2"/>
      <c r="H78" s="2"/>
      <c r="I78" s="6"/>
      <c r="J78" s="7"/>
      <c r="K78" s="7"/>
    </row>
    <row r="79" spans="1:20" ht="12.75">
      <c r="A79" s="4"/>
      <c r="B79" s="3" t="s">
        <v>20</v>
      </c>
      <c r="C79" s="1">
        <v>5353</v>
      </c>
      <c r="D79" s="2">
        <v>260237.7</v>
      </c>
      <c r="E79" s="2">
        <v>256758.2</v>
      </c>
      <c r="F79" s="1">
        <v>6</v>
      </c>
      <c r="G79" s="2">
        <v>60.6</v>
      </c>
      <c r="H79" s="2">
        <v>53.3</v>
      </c>
      <c r="I79" s="6">
        <f aca="true" t="shared" si="3" ref="I79:I113">C22+H22+C79+F79</f>
        <v>45701</v>
      </c>
      <c r="J79" s="7">
        <f aca="true" t="shared" si="4" ref="J79:J113">D22+I22+D79+G79</f>
        <v>500483.9</v>
      </c>
      <c r="K79" s="7">
        <f aca="true" t="shared" si="5" ref="K79:K113">E22+J22+E79+H79</f>
        <v>482191.7</v>
      </c>
      <c r="Q79" s="2"/>
      <c r="R79" s="1"/>
      <c r="S79" s="2"/>
      <c r="T79" s="2"/>
    </row>
    <row r="80" spans="1:20" ht="12.75">
      <c r="A80" s="4"/>
      <c r="B80" s="4"/>
      <c r="C80" s="1"/>
      <c r="D80" s="2"/>
      <c r="E80" s="2"/>
      <c r="F80" s="1"/>
      <c r="G80" s="2"/>
      <c r="H80" s="2"/>
      <c r="I80" s="6">
        <f t="shared" si="3"/>
        <v>0</v>
      </c>
      <c r="J80" s="7">
        <f t="shared" si="4"/>
        <v>0</v>
      </c>
      <c r="K80" s="7">
        <f t="shared" si="5"/>
        <v>0</v>
      </c>
      <c r="Q80" s="2"/>
      <c r="R80" s="1"/>
      <c r="S80" s="2"/>
      <c r="T80" s="2"/>
    </row>
    <row r="81" spans="1:20" ht="12.75">
      <c r="A81" s="4"/>
      <c r="B81" s="3" t="s">
        <v>21</v>
      </c>
      <c r="C81" s="1">
        <f aca="true" t="shared" si="6" ref="C81:H81">SUM(C83:C113)</f>
        <v>31846</v>
      </c>
      <c r="D81" s="2">
        <f t="shared" si="6"/>
        <v>1182628.3</v>
      </c>
      <c r="E81" s="2">
        <f t="shared" si="6"/>
        <v>1161659.58</v>
      </c>
      <c r="F81" s="1">
        <f t="shared" si="6"/>
        <v>6692</v>
      </c>
      <c r="G81" s="2">
        <f t="shared" si="6"/>
        <v>77218</v>
      </c>
      <c r="H81" s="2">
        <f t="shared" si="6"/>
        <v>74978.1</v>
      </c>
      <c r="I81" s="6">
        <f t="shared" si="3"/>
        <v>372327</v>
      </c>
      <c r="J81" s="7">
        <f t="shared" si="4"/>
        <v>3285458.66</v>
      </c>
      <c r="K81" s="7">
        <f t="shared" si="5"/>
        <v>3160049.8800000004</v>
      </c>
      <c r="Q81" s="2"/>
      <c r="R81" s="1"/>
      <c r="S81" s="2"/>
      <c r="T81" s="2"/>
    </row>
    <row r="82" spans="1:20" ht="12.75">
      <c r="A82" s="4"/>
      <c r="B82" s="3" t="s">
        <v>0</v>
      </c>
      <c r="C82" s="18" t="s">
        <v>22</v>
      </c>
      <c r="D82" s="2"/>
      <c r="E82" s="19" t="s">
        <v>22</v>
      </c>
      <c r="F82" s="18" t="s">
        <v>22</v>
      </c>
      <c r="G82" s="2"/>
      <c r="H82" s="2"/>
      <c r="I82" s="6">
        <f t="shared" si="3"/>
        <v>0</v>
      </c>
      <c r="J82" s="7">
        <f t="shared" si="4"/>
        <v>0</v>
      </c>
      <c r="K82" s="7">
        <f t="shared" si="5"/>
        <v>0</v>
      </c>
      <c r="Q82" s="2"/>
      <c r="R82" s="1"/>
      <c r="S82" s="2"/>
      <c r="T82" s="2"/>
    </row>
    <row r="83" spans="1:20" ht="12.75">
      <c r="A83" s="4"/>
      <c r="B83" s="3" t="s">
        <v>23</v>
      </c>
      <c r="C83" s="1">
        <v>744</v>
      </c>
      <c r="D83" s="2">
        <v>25343.5</v>
      </c>
      <c r="E83" s="2">
        <v>24841.54</v>
      </c>
      <c r="F83" s="1">
        <v>174</v>
      </c>
      <c r="G83" s="2">
        <v>1991.8</v>
      </c>
      <c r="H83" s="2">
        <v>1943.1</v>
      </c>
      <c r="I83" s="6">
        <f t="shared" si="3"/>
        <v>7971</v>
      </c>
      <c r="J83" s="7">
        <f t="shared" si="4"/>
        <v>69093.64</v>
      </c>
      <c r="K83" s="7">
        <f t="shared" si="5"/>
        <v>67063.49</v>
      </c>
      <c r="Q83" s="2"/>
      <c r="R83" s="1"/>
      <c r="S83" s="2"/>
      <c r="T83" s="2"/>
    </row>
    <row r="84" spans="1:20" ht="12.75">
      <c r="A84" s="4"/>
      <c r="B84" s="3" t="s">
        <v>24</v>
      </c>
      <c r="C84" s="1">
        <v>844</v>
      </c>
      <c r="D84" s="2">
        <v>35323.9</v>
      </c>
      <c r="E84" s="2">
        <v>34634.54</v>
      </c>
      <c r="F84" s="1">
        <v>125</v>
      </c>
      <c r="G84" s="2">
        <v>1452.2</v>
      </c>
      <c r="H84" s="2">
        <v>1395.7</v>
      </c>
      <c r="I84" s="6">
        <f t="shared" si="3"/>
        <v>8168</v>
      </c>
      <c r="J84" s="7">
        <f t="shared" si="4"/>
        <v>79424.34</v>
      </c>
      <c r="K84" s="7">
        <f t="shared" si="5"/>
        <v>76705.69</v>
      </c>
      <c r="Q84" s="2"/>
      <c r="R84" s="1"/>
      <c r="S84" s="2"/>
      <c r="T84" s="2"/>
    </row>
    <row r="85" spans="1:20" ht="12.75">
      <c r="A85" s="4"/>
      <c r="B85" s="3" t="s">
        <v>25</v>
      </c>
      <c r="C85" s="1">
        <v>789</v>
      </c>
      <c r="D85" s="2">
        <v>30201.3</v>
      </c>
      <c r="E85" s="2">
        <v>29484.8</v>
      </c>
      <c r="F85" s="1">
        <v>133</v>
      </c>
      <c r="G85" s="2">
        <v>1542</v>
      </c>
      <c r="H85" s="2">
        <v>1474.9</v>
      </c>
      <c r="I85" s="6">
        <f t="shared" si="3"/>
        <v>7983</v>
      </c>
      <c r="J85" s="7">
        <f t="shared" si="4"/>
        <v>75601.74</v>
      </c>
      <c r="K85" s="7">
        <f t="shared" si="5"/>
        <v>70526.9</v>
      </c>
      <c r="Q85" s="2"/>
      <c r="R85" s="1"/>
      <c r="S85" s="2"/>
      <c r="T85" s="2"/>
    </row>
    <row r="86" spans="1:20" ht="12.75">
      <c r="A86" s="4"/>
      <c r="B86" s="3" t="s">
        <v>26</v>
      </c>
      <c r="C86" s="1">
        <v>465</v>
      </c>
      <c r="D86" s="2">
        <v>18143.3</v>
      </c>
      <c r="E86" s="2">
        <v>17761.8</v>
      </c>
      <c r="F86" s="1">
        <v>107</v>
      </c>
      <c r="G86" s="2">
        <v>1256</v>
      </c>
      <c r="H86" s="2">
        <v>1225.1</v>
      </c>
      <c r="I86" s="6">
        <f t="shared" si="3"/>
        <v>5668</v>
      </c>
      <c r="J86" s="7">
        <f t="shared" si="4"/>
        <v>50152.64</v>
      </c>
      <c r="K86" s="7">
        <f t="shared" si="5"/>
        <v>48572.15</v>
      </c>
      <c r="Q86" s="2"/>
      <c r="R86" s="1"/>
      <c r="S86" s="2"/>
      <c r="T86" s="2"/>
    </row>
    <row r="87" spans="1:20" ht="12.75">
      <c r="A87" s="4"/>
      <c r="B87" s="3" t="s">
        <v>27</v>
      </c>
      <c r="C87" s="1">
        <v>743</v>
      </c>
      <c r="D87" s="2">
        <v>28161.7</v>
      </c>
      <c r="E87" s="2">
        <v>27708.2</v>
      </c>
      <c r="F87" s="1">
        <v>295</v>
      </c>
      <c r="G87" s="2">
        <v>3474.8</v>
      </c>
      <c r="H87" s="2">
        <v>3377.45</v>
      </c>
      <c r="I87" s="6">
        <f t="shared" si="3"/>
        <v>11127</v>
      </c>
      <c r="J87" s="7">
        <f t="shared" si="4"/>
        <v>93758.2</v>
      </c>
      <c r="K87" s="7">
        <f t="shared" si="5"/>
        <v>89436.6</v>
      </c>
      <c r="Q87" s="2"/>
      <c r="R87" s="1"/>
      <c r="S87" s="2"/>
      <c r="T87" s="2"/>
    </row>
    <row r="88" spans="1:20" ht="12.75">
      <c r="A88" s="4"/>
      <c r="B88" s="3" t="s">
        <v>28</v>
      </c>
      <c r="C88" s="1">
        <v>569</v>
      </c>
      <c r="D88" s="2">
        <v>22678.5</v>
      </c>
      <c r="E88" s="2">
        <v>22244.4</v>
      </c>
      <c r="F88" s="1">
        <v>194</v>
      </c>
      <c r="G88" s="2">
        <v>2211.4</v>
      </c>
      <c r="H88" s="2">
        <v>2161</v>
      </c>
      <c r="I88" s="6">
        <f t="shared" si="3"/>
        <v>4924</v>
      </c>
      <c r="J88" s="7">
        <f t="shared" si="4"/>
        <v>50348.8</v>
      </c>
      <c r="K88" s="7">
        <f t="shared" si="5"/>
        <v>48009.600000000006</v>
      </c>
      <c r="Q88" s="2"/>
      <c r="R88" s="1"/>
      <c r="S88" s="2"/>
      <c r="T88" s="2"/>
    </row>
    <row r="89" spans="1:20" ht="12.75">
      <c r="A89" s="4"/>
      <c r="B89" s="3" t="s">
        <v>29</v>
      </c>
      <c r="C89" s="1">
        <v>1393</v>
      </c>
      <c r="D89" s="2">
        <v>53080</v>
      </c>
      <c r="E89" s="2">
        <v>52324.1</v>
      </c>
      <c r="F89" s="1">
        <v>176</v>
      </c>
      <c r="G89" s="2">
        <v>2053.2</v>
      </c>
      <c r="H89" s="2">
        <v>2001.9</v>
      </c>
      <c r="I89" s="6">
        <f t="shared" si="3"/>
        <v>12393</v>
      </c>
      <c r="J89" s="7">
        <f t="shared" si="4"/>
        <v>121559.90000000001</v>
      </c>
      <c r="K89" s="7">
        <f t="shared" si="5"/>
        <v>118005.69999999998</v>
      </c>
      <c r="Q89" s="2"/>
      <c r="R89" s="1"/>
      <c r="S89" s="2"/>
      <c r="T89" s="2"/>
    </row>
    <row r="90" spans="1:20" ht="12.75">
      <c r="A90" s="4"/>
      <c r="B90" s="3" t="s">
        <v>30</v>
      </c>
      <c r="C90" s="1">
        <v>897</v>
      </c>
      <c r="D90" s="2">
        <v>35149.3</v>
      </c>
      <c r="E90" s="2">
        <v>34407.9</v>
      </c>
      <c r="F90" s="1">
        <v>334</v>
      </c>
      <c r="G90" s="2">
        <v>3911.8</v>
      </c>
      <c r="H90" s="2">
        <v>3816.45</v>
      </c>
      <c r="I90" s="6">
        <f t="shared" si="3"/>
        <v>13713</v>
      </c>
      <c r="J90" s="7">
        <f t="shared" si="4"/>
        <v>114226.90000000001</v>
      </c>
      <c r="K90" s="7">
        <f t="shared" si="5"/>
        <v>108233.05</v>
      </c>
      <c r="Q90" s="2"/>
      <c r="R90" s="1"/>
      <c r="S90" s="2"/>
      <c r="T90" s="2"/>
    </row>
    <row r="91" spans="1:20" ht="12.75">
      <c r="A91" s="4"/>
      <c r="B91" s="3" t="s">
        <v>31</v>
      </c>
      <c r="C91" s="1">
        <v>862</v>
      </c>
      <c r="D91" s="2">
        <v>31926.7</v>
      </c>
      <c r="E91" s="2">
        <v>31087.6</v>
      </c>
      <c r="F91" s="1">
        <v>169</v>
      </c>
      <c r="G91" s="2">
        <v>1926.8</v>
      </c>
      <c r="H91" s="2">
        <v>1846.2</v>
      </c>
      <c r="I91" s="6">
        <f t="shared" si="3"/>
        <v>11852</v>
      </c>
      <c r="J91" s="7">
        <f t="shared" si="4"/>
        <v>99446.1</v>
      </c>
      <c r="K91" s="7">
        <f t="shared" si="5"/>
        <v>94250.99999999999</v>
      </c>
      <c r="Q91" s="2"/>
      <c r="R91" s="1"/>
      <c r="S91" s="2"/>
      <c r="T91" s="2"/>
    </row>
    <row r="92" spans="1:20" ht="12.75">
      <c r="A92" s="4"/>
      <c r="B92" s="3" t="s">
        <v>32</v>
      </c>
      <c r="C92" s="1">
        <v>1067</v>
      </c>
      <c r="D92" s="2">
        <v>42743.4</v>
      </c>
      <c r="E92" s="2">
        <v>42185.3</v>
      </c>
      <c r="F92" s="1">
        <v>186</v>
      </c>
      <c r="G92" s="2">
        <v>2201.2</v>
      </c>
      <c r="H92" s="2">
        <v>2149.9</v>
      </c>
      <c r="I92" s="6">
        <f t="shared" si="3"/>
        <v>13461</v>
      </c>
      <c r="J92" s="7">
        <f t="shared" si="4"/>
        <v>118758.90000000001</v>
      </c>
      <c r="K92" s="7">
        <f t="shared" si="5"/>
        <v>115252.5</v>
      </c>
      <c r="Q92" s="2"/>
      <c r="R92" s="1"/>
      <c r="S92" s="2"/>
      <c r="T92" s="2"/>
    </row>
    <row r="93" spans="1:20" ht="12.75">
      <c r="A93" s="4"/>
      <c r="B93" s="3" t="s">
        <v>33</v>
      </c>
      <c r="C93" s="1">
        <v>1400</v>
      </c>
      <c r="D93" s="2">
        <v>55682.1</v>
      </c>
      <c r="E93" s="2">
        <v>54578.9</v>
      </c>
      <c r="F93" s="1">
        <v>195</v>
      </c>
      <c r="G93" s="2">
        <v>2217.6</v>
      </c>
      <c r="H93" s="2">
        <v>2107.7</v>
      </c>
      <c r="I93" s="6">
        <f t="shared" si="3"/>
        <v>18701</v>
      </c>
      <c r="J93" s="7">
        <f t="shared" si="4"/>
        <v>161201</v>
      </c>
      <c r="K93" s="7">
        <f t="shared" si="5"/>
        <v>153049</v>
      </c>
      <c r="Q93" s="2"/>
      <c r="R93" s="1"/>
      <c r="S93" s="2"/>
      <c r="T93" s="2"/>
    </row>
    <row r="94" spans="1:20" ht="12.75">
      <c r="A94" s="4"/>
      <c r="B94" s="3" t="s">
        <v>34</v>
      </c>
      <c r="C94" s="1">
        <v>950</v>
      </c>
      <c r="D94" s="2">
        <v>34143.2</v>
      </c>
      <c r="E94" s="2">
        <v>33773.7</v>
      </c>
      <c r="F94" s="1">
        <v>160</v>
      </c>
      <c r="G94" s="2">
        <v>1814.6</v>
      </c>
      <c r="H94" s="2">
        <v>1781.7</v>
      </c>
      <c r="I94" s="6">
        <f t="shared" si="3"/>
        <v>11330</v>
      </c>
      <c r="J94" s="7">
        <f t="shared" si="4"/>
        <v>97417.6</v>
      </c>
      <c r="K94" s="7">
        <f t="shared" si="5"/>
        <v>95332.3</v>
      </c>
      <c r="Q94" s="2"/>
      <c r="R94" s="1"/>
      <c r="S94" s="2"/>
      <c r="T94" s="2"/>
    </row>
    <row r="95" spans="1:20" ht="12.75">
      <c r="A95" s="4"/>
      <c r="B95" s="3" t="s">
        <v>35</v>
      </c>
      <c r="C95" s="1">
        <v>1207</v>
      </c>
      <c r="D95" s="2">
        <v>45849.7</v>
      </c>
      <c r="E95" s="2">
        <v>45020.4</v>
      </c>
      <c r="F95" s="1">
        <v>277</v>
      </c>
      <c r="G95" s="2">
        <v>3183.4</v>
      </c>
      <c r="H95" s="2">
        <v>3052.9</v>
      </c>
      <c r="I95" s="6">
        <f t="shared" si="3"/>
        <v>18615</v>
      </c>
      <c r="J95" s="7">
        <f t="shared" si="4"/>
        <v>150821.9</v>
      </c>
      <c r="K95" s="7">
        <f t="shared" si="5"/>
        <v>144752.2</v>
      </c>
      <c r="Q95" s="2"/>
      <c r="R95" s="1"/>
      <c r="S95" s="2"/>
      <c r="T95" s="2"/>
    </row>
    <row r="96" spans="1:20" ht="12.75">
      <c r="A96" s="4"/>
      <c r="B96" s="3" t="s">
        <v>36</v>
      </c>
      <c r="C96" s="1">
        <v>1266</v>
      </c>
      <c r="D96" s="2">
        <v>39661.5</v>
      </c>
      <c r="E96" s="2">
        <v>39221.5</v>
      </c>
      <c r="F96" s="1">
        <v>586</v>
      </c>
      <c r="G96" s="2">
        <v>6610.2</v>
      </c>
      <c r="H96" s="2">
        <v>6433.2</v>
      </c>
      <c r="I96" s="6">
        <f t="shared" si="3"/>
        <v>16935</v>
      </c>
      <c r="J96" s="7">
        <f t="shared" si="4"/>
        <v>137041.6</v>
      </c>
      <c r="K96" s="7">
        <f t="shared" si="5"/>
        <v>132509.7</v>
      </c>
      <c r="Q96" s="2"/>
      <c r="R96" s="1"/>
      <c r="S96" s="2"/>
      <c r="T96" s="2"/>
    </row>
    <row r="97" spans="1:20" ht="12.75">
      <c r="A97" s="4"/>
      <c r="B97" s="3" t="s">
        <v>37</v>
      </c>
      <c r="C97" s="1">
        <v>2150</v>
      </c>
      <c r="D97" s="2">
        <v>79242.1</v>
      </c>
      <c r="E97" s="2">
        <v>77545.7</v>
      </c>
      <c r="F97" s="1">
        <v>146</v>
      </c>
      <c r="G97" s="2">
        <v>1670</v>
      </c>
      <c r="H97" s="2">
        <v>1640.8</v>
      </c>
      <c r="I97" s="6">
        <f t="shared" si="3"/>
        <v>23441</v>
      </c>
      <c r="J97" s="7">
        <f t="shared" si="4"/>
        <v>210216</v>
      </c>
      <c r="K97" s="7">
        <f t="shared" si="5"/>
        <v>201284.7</v>
      </c>
      <c r="Q97" s="2"/>
      <c r="R97" s="1"/>
      <c r="S97" s="2"/>
      <c r="T97" s="2"/>
    </row>
    <row r="98" spans="1:20" ht="12.75">
      <c r="A98" s="4"/>
      <c r="B98" s="3" t="s">
        <v>38</v>
      </c>
      <c r="C98" s="1">
        <v>888</v>
      </c>
      <c r="D98" s="2">
        <v>34366.8</v>
      </c>
      <c r="E98" s="2">
        <v>33723.7</v>
      </c>
      <c r="F98" s="1">
        <v>159</v>
      </c>
      <c r="G98" s="2">
        <v>1882.4</v>
      </c>
      <c r="H98" s="2">
        <v>1792.1</v>
      </c>
      <c r="I98" s="6">
        <f t="shared" si="3"/>
        <v>10448</v>
      </c>
      <c r="J98" s="7">
        <f t="shared" si="4"/>
        <v>93930.4</v>
      </c>
      <c r="K98" s="7">
        <f t="shared" si="5"/>
        <v>90021.5</v>
      </c>
      <c r="Q98" s="2"/>
      <c r="R98" s="1"/>
      <c r="S98" s="2"/>
      <c r="T98" s="2"/>
    </row>
    <row r="99" spans="1:20" ht="12.75">
      <c r="A99" s="4"/>
      <c r="B99" s="3" t="s">
        <v>39</v>
      </c>
      <c r="C99" s="1">
        <v>515</v>
      </c>
      <c r="D99" s="2">
        <v>19924</v>
      </c>
      <c r="E99" s="2">
        <v>19424.1</v>
      </c>
      <c r="F99" s="1">
        <v>99</v>
      </c>
      <c r="G99" s="2">
        <v>1145.2</v>
      </c>
      <c r="H99" s="2">
        <v>1122.7</v>
      </c>
      <c r="I99" s="6">
        <f t="shared" si="3"/>
        <v>6402</v>
      </c>
      <c r="J99" s="7">
        <f t="shared" si="4"/>
        <v>56757.7</v>
      </c>
      <c r="K99" s="7">
        <f t="shared" si="5"/>
        <v>54501.899999999994</v>
      </c>
      <c r="Q99" s="2"/>
      <c r="R99" s="1"/>
      <c r="S99" s="2"/>
      <c r="T99" s="2"/>
    </row>
    <row r="100" spans="1:20" ht="12.75">
      <c r="A100" s="4"/>
      <c r="B100" s="3" t="s">
        <v>40</v>
      </c>
      <c r="C100" s="1">
        <v>790</v>
      </c>
      <c r="D100" s="2">
        <v>29374.7</v>
      </c>
      <c r="E100" s="2">
        <v>28734.3</v>
      </c>
      <c r="F100" s="1">
        <v>198</v>
      </c>
      <c r="G100" s="2">
        <v>2268.8</v>
      </c>
      <c r="H100" s="2">
        <v>2157.3</v>
      </c>
      <c r="I100" s="6">
        <f t="shared" si="3"/>
        <v>11736</v>
      </c>
      <c r="J100" s="7">
        <f t="shared" si="4"/>
        <v>98038.2</v>
      </c>
      <c r="K100" s="7">
        <f t="shared" si="5"/>
        <v>93279.9</v>
      </c>
      <c r="Q100" s="2"/>
      <c r="R100" s="1"/>
      <c r="S100" s="2"/>
      <c r="T100" s="2"/>
    </row>
    <row r="101" spans="1:20" ht="12.75">
      <c r="A101" s="4"/>
      <c r="B101" s="3" t="s">
        <v>41</v>
      </c>
      <c r="C101" s="1">
        <v>2712</v>
      </c>
      <c r="D101" s="2">
        <v>89725.9</v>
      </c>
      <c r="E101" s="2">
        <v>88992.1</v>
      </c>
      <c r="F101" s="1">
        <v>202</v>
      </c>
      <c r="G101" s="2">
        <v>2321.6</v>
      </c>
      <c r="H101" s="2">
        <v>2300.2</v>
      </c>
      <c r="I101" s="6">
        <f t="shared" si="3"/>
        <v>17318</v>
      </c>
      <c r="J101" s="7">
        <f t="shared" si="4"/>
        <v>178768.6</v>
      </c>
      <c r="K101" s="7">
        <f t="shared" si="5"/>
        <v>176614.90000000002</v>
      </c>
      <c r="Q101" s="2"/>
      <c r="R101" s="1"/>
      <c r="S101" s="2"/>
      <c r="T101" s="2"/>
    </row>
    <row r="102" spans="1:20" ht="12.75">
      <c r="A102" s="4"/>
      <c r="B102" s="3" t="s">
        <v>42</v>
      </c>
      <c r="C102" s="1">
        <v>1125</v>
      </c>
      <c r="D102" s="2">
        <v>42624.9</v>
      </c>
      <c r="E102" s="2">
        <v>41787.7</v>
      </c>
      <c r="F102" s="1">
        <v>220</v>
      </c>
      <c r="G102" s="2">
        <v>2572.2</v>
      </c>
      <c r="H102" s="2">
        <v>2490.8</v>
      </c>
      <c r="I102" s="6">
        <f t="shared" si="3"/>
        <v>15389</v>
      </c>
      <c r="J102" s="7">
        <f t="shared" si="4"/>
        <v>130917.3</v>
      </c>
      <c r="K102" s="7">
        <f t="shared" si="5"/>
        <v>126530.9</v>
      </c>
      <c r="Q102" s="2"/>
      <c r="R102" s="1"/>
      <c r="S102" s="2"/>
      <c r="T102" s="2"/>
    </row>
    <row r="103" spans="1:20" ht="12.75">
      <c r="A103" s="4"/>
      <c r="B103" s="3" t="s">
        <v>43</v>
      </c>
      <c r="C103" s="1">
        <v>608</v>
      </c>
      <c r="D103" s="2">
        <v>21894.6</v>
      </c>
      <c r="E103" s="2">
        <v>21502.9</v>
      </c>
      <c r="F103" s="1">
        <v>146</v>
      </c>
      <c r="G103" s="2">
        <v>1726.8</v>
      </c>
      <c r="H103" s="2">
        <v>1659.2</v>
      </c>
      <c r="I103" s="6">
        <f t="shared" si="3"/>
        <v>7399</v>
      </c>
      <c r="J103" s="7">
        <f t="shared" si="4"/>
        <v>63220.2</v>
      </c>
      <c r="K103" s="7">
        <f t="shared" si="5"/>
        <v>59693.799999999996</v>
      </c>
      <c r="Q103" s="2"/>
      <c r="R103" s="1"/>
      <c r="S103" s="2"/>
      <c r="T103" s="2"/>
    </row>
    <row r="104" spans="1:20" ht="12.75">
      <c r="A104" s="4"/>
      <c r="B104" s="3" t="s">
        <v>44</v>
      </c>
      <c r="C104" s="1">
        <v>684</v>
      </c>
      <c r="D104" s="2">
        <v>24258.9</v>
      </c>
      <c r="E104" s="2">
        <v>23889.2</v>
      </c>
      <c r="F104" s="1">
        <v>98</v>
      </c>
      <c r="G104" s="2">
        <v>1110.8</v>
      </c>
      <c r="H104" s="2">
        <v>1098.3</v>
      </c>
      <c r="I104" s="6">
        <f t="shared" si="3"/>
        <v>7914</v>
      </c>
      <c r="J104" s="7">
        <f t="shared" si="4"/>
        <v>68917.2</v>
      </c>
      <c r="K104" s="7">
        <f t="shared" si="5"/>
        <v>64802.100000000006</v>
      </c>
      <c r="Q104" s="2"/>
      <c r="R104" s="1"/>
      <c r="S104" s="2"/>
      <c r="T104" s="2"/>
    </row>
    <row r="105" spans="1:20" ht="12.75">
      <c r="A105" s="4"/>
      <c r="B105" s="3" t="s">
        <v>45</v>
      </c>
      <c r="C105" s="1">
        <v>982</v>
      </c>
      <c r="D105" s="2">
        <v>35161.7</v>
      </c>
      <c r="E105" s="2">
        <v>34499.1</v>
      </c>
      <c r="F105" s="1">
        <v>195</v>
      </c>
      <c r="G105" s="2">
        <v>2269.6</v>
      </c>
      <c r="H105" s="2">
        <v>2195.4</v>
      </c>
      <c r="I105" s="6">
        <f t="shared" si="3"/>
        <v>14193</v>
      </c>
      <c r="J105" s="7">
        <f t="shared" si="4"/>
        <v>117048</v>
      </c>
      <c r="K105" s="7">
        <f t="shared" si="5"/>
        <v>111615.20000000001</v>
      </c>
      <c r="Q105" s="2"/>
      <c r="R105" s="1"/>
      <c r="S105" s="2"/>
      <c r="T105" s="2"/>
    </row>
    <row r="106" spans="1:20" ht="12.75">
      <c r="A106" s="4"/>
      <c r="B106" s="3" t="s">
        <v>46</v>
      </c>
      <c r="C106" s="1">
        <v>1002</v>
      </c>
      <c r="D106" s="2">
        <v>38600.8</v>
      </c>
      <c r="E106" s="2">
        <v>37810.6</v>
      </c>
      <c r="F106" s="1">
        <v>220</v>
      </c>
      <c r="G106" s="2">
        <v>2518.6</v>
      </c>
      <c r="H106" s="2">
        <v>2428.2</v>
      </c>
      <c r="I106" s="6">
        <f t="shared" si="3"/>
        <v>12745</v>
      </c>
      <c r="J106" s="7">
        <f t="shared" si="4"/>
        <v>111513.6</v>
      </c>
      <c r="K106" s="7">
        <f t="shared" si="5"/>
        <v>107683.00000000001</v>
      </c>
      <c r="Q106" s="2"/>
      <c r="R106" s="1"/>
      <c r="S106" s="2"/>
      <c r="T106" s="2"/>
    </row>
    <row r="107" spans="1:20" ht="12.75">
      <c r="A107" s="4"/>
      <c r="B107" s="3" t="s">
        <v>47</v>
      </c>
      <c r="C107" s="1">
        <v>753</v>
      </c>
      <c r="D107" s="2">
        <v>27538</v>
      </c>
      <c r="E107" s="2">
        <v>26912.3</v>
      </c>
      <c r="F107" s="1">
        <v>198</v>
      </c>
      <c r="G107" s="2">
        <v>2313.8</v>
      </c>
      <c r="H107" s="2">
        <v>2247.7</v>
      </c>
      <c r="I107" s="6">
        <f t="shared" si="3"/>
        <v>10250</v>
      </c>
      <c r="J107" s="7">
        <f t="shared" si="4"/>
        <v>86699.3</v>
      </c>
      <c r="K107" s="7">
        <f t="shared" si="5"/>
        <v>82405</v>
      </c>
      <c r="Q107" s="2"/>
      <c r="R107" s="1"/>
      <c r="S107" s="2"/>
      <c r="T107" s="2"/>
    </row>
    <row r="108" spans="1:20" ht="12.75">
      <c r="A108" s="4"/>
      <c r="B108" s="3" t="s">
        <v>48</v>
      </c>
      <c r="C108" s="1">
        <v>1103</v>
      </c>
      <c r="D108" s="2">
        <v>41282.1</v>
      </c>
      <c r="E108" s="2">
        <v>40413.4</v>
      </c>
      <c r="F108" s="1">
        <v>168</v>
      </c>
      <c r="G108" s="2">
        <v>1869.2</v>
      </c>
      <c r="H108" s="2">
        <v>1771.4</v>
      </c>
      <c r="I108" s="6">
        <f t="shared" si="3"/>
        <v>9403</v>
      </c>
      <c r="J108" s="7">
        <f t="shared" si="4"/>
        <v>91718.4</v>
      </c>
      <c r="K108" s="7">
        <f t="shared" si="5"/>
        <v>88745.2</v>
      </c>
      <c r="Q108" s="2"/>
      <c r="R108" s="1"/>
      <c r="S108" s="2"/>
      <c r="T108" s="2"/>
    </row>
    <row r="109" spans="1:20" ht="12.75">
      <c r="A109" s="4"/>
      <c r="B109" s="3" t="s">
        <v>49</v>
      </c>
      <c r="C109" s="1">
        <v>1584</v>
      </c>
      <c r="D109" s="2">
        <v>62195.8</v>
      </c>
      <c r="E109" s="2">
        <v>60968.6</v>
      </c>
      <c r="F109" s="1">
        <v>602</v>
      </c>
      <c r="G109" s="2">
        <v>6998.4</v>
      </c>
      <c r="H109" s="2">
        <v>6818.4</v>
      </c>
      <c r="I109" s="6">
        <f t="shared" si="3"/>
        <v>16676</v>
      </c>
      <c r="J109" s="7">
        <f t="shared" si="4"/>
        <v>158825.4</v>
      </c>
      <c r="K109" s="7">
        <f t="shared" si="5"/>
        <v>153046.2</v>
      </c>
      <c r="Q109" s="2"/>
      <c r="R109" s="1"/>
      <c r="S109" s="2"/>
      <c r="T109" s="2"/>
    </row>
    <row r="110" spans="1:20" ht="12.75">
      <c r="A110" s="4"/>
      <c r="B110" s="3" t="s">
        <v>50</v>
      </c>
      <c r="C110" s="1">
        <v>728</v>
      </c>
      <c r="D110" s="2">
        <v>23357.2</v>
      </c>
      <c r="E110" s="2">
        <v>22911.1</v>
      </c>
      <c r="F110" s="1">
        <v>95</v>
      </c>
      <c r="G110" s="2">
        <v>1069.2</v>
      </c>
      <c r="H110" s="2">
        <v>1037.1</v>
      </c>
      <c r="I110" s="6">
        <f t="shared" si="3"/>
        <v>6883</v>
      </c>
      <c r="J110" s="7">
        <f t="shared" si="4"/>
        <v>61028.899999999994</v>
      </c>
      <c r="K110" s="7">
        <f t="shared" si="5"/>
        <v>58689.399999999994</v>
      </c>
      <c r="Q110" s="2"/>
      <c r="R110" s="1"/>
      <c r="S110" s="2"/>
      <c r="T110" s="2"/>
    </row>
    <row r="111" spans="1:20" ht="12.75">
      <c r="A111" s="4"/>
      <c r="B111" s="3" t="s">
        <v>51</v>
      </c>
      <c r="C111" s="1">
        <v>1662</v>
      </c>
      <c r="D111" s="2">
        <v>63985.4</v>
      </c>
      <c r="E111" s="2">
        <v>63018.5</v>
      </c>
      <c r="F111" s="1">
        <v>421</v>
      </c>
      <c r="G111" s="2">
        <v>4756.6</v>
      </c>
      <c r="H111" s="2">
        <v>4651.2</v>
      </c>
      <c r="I111" s="6">
        <f t="shared" si="3"/>
        <v>22035</v>
      </c>
      <c r="J111" s="7">
        <f t="shared" si="4"/>
        <v>188914.1</v>
      </c>
      <c r="K111" s="7">
        <f t="shared" si="5"/>
        <v>184491.60000000003</v>
      </c>
      <c r="Q111" s="2"/>
      <c r="R111" s="1"/>
      <c r="S111" s="2"/>
      <c r="T111" s="2"/>
    </row>
    <row r="112" spans="1:11" ht="12.75">
      <c r="A112" s="4"/>
      <c r="B112" s="3" t="s">
        <v>52</v>
      </c>
      <c r="C112" s="1">
        <v>639</v>
      </c>
      <c r="D112" s="2">
        <v>23690.3</v>
      </c>
      <c r="E112" s="2">
        <v>23194.5</v>
      </c>
      <c r="F112" s="1">
        <v>266</v>
      </c>
      <c r="G112" s="2">
        <v>3124.6</v>
      </c>
      <c r="H112" s="2">
        <v>3077</v>
      </c>
      <c r="I112" s="6">
        <f t="shared" si="3"/>
        <v>8691</v>
      </c>
      <c r="J112" s="7">
        <f t="shared" si="4"/>
        <v>74967.40000000001</v>
      </c>
      <c r="K112" s="7">
        <f t="shared" si="5"/>
        <v>72115.8</v>
      </c>
    </row>
    <row r="113" spans="1:11" ht="12.75">
      <c r="A113" s="4"/>
      <c r="B113" s="3" t="s">
        <v>53</v>
      </c>
      <c r="C113" s="1">
        <v>725</v>
      </c>
      <c r="D113" s="2">
        <v>27317</v>
      </c>
      <c r="E113" s="2">
        <v>27057.1</v>
      </c>
      <c r="F113" s="1">
        <v>148</v>
      </c>
      <c r="G113" s="2">
        <v>1753.2</v>
      </c>
      <c r="H113" s="2">
        <v>1723.1</v>
      </c>
      <c r="I113" s="6">
        <f t="shared" si="3"/>
        <v>8563</v>
      </c>
      <c r="J113" s="7">
        <f t="shared" si="4"/>
        <v>75124.7</v>
      </c>
      <c r="K113" s="7">
        <f t="shared" si="5"/>
        <v>72828.9</v>
      </c>
    </row>
    <row r="114" spans="1:11" ht="12.75">
      <c r="A114" s="4"/>
      <c r="B114" s="3" t="s">
        <v>57</v>
      </c>
      <c r="C114" s="15"/>
      <c r="D114" s="16"/>
      <c r="E114" s="16"/>
      <c r="F114" s="15"/>
      <c r="G114" s="14"/>
      <c r="H114" s="14"/>
      <c r="I114" s="15"/>
      <c r="J114" s="16"/>
      <c r="K114" s="16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</sheetData>
  <mergeCells count="11">
    <mergeCell ref="C64:E64"/>
    <mergeCell ref="F64:H64"/>
    <mergeCell ref="I64:K64"/>
    <mergeCell ref="B60:K60"/>
    <mergeCell ref="B61:K61"/>
    <mergeCell ref="B58:K58"/>
    <mergeCell ref="C7:E7"/>
    <mergeCell ref="H7:J7"/>
    <mergeCell ref="B1:K1"/>
    <mergeCell ref="B3:K3"/>
    <mergeCell ref="B4:K4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2004-02-12T17:52:34Z</cp:lastPrinted>
  <dcterms:created xsi:type="dcterms:W3CDTF">2004-01-22T14:55:42Z</dcterms:created>
  <dcterms:modified xsi:type="dcterms:W3CDTF">2005-05-25T20:21:49Z</dcterms:modified>
  <cp:category/>
  <cp:version/>
  <cp:contentType/>
  <cp:contentStatus/>
</cp:coreProperties>
</file>